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ELL\Desktop\Гипросвязь\Гипросвязь\показатель о данных\ЕС\Белов\АААнкета\Отправка писем\"/>
    </mc:Choice>
  </mc:AlternateContent>
  <workbookProtection workbookAlgorithmName="SHA-512" workbookHashValue="DG3cOAS3/HlHO3PMxQJU+e5T760i4g/e4Dv4uGicC3YQrcyvb3X3lGWjd14L7OLuLTMcv+5ZI4f2+k+rp00buQ==" workbookSaltValue="USP6WLUIG0THpcMRPEnmtg==" workbookSpinCount="100000" lockStructure="1"/>
  <bookViews>
    <workbookView xWindow="0" yWindow="0" windowWidth="24042" windowHeight="11019"/>
  </bookViews>
  <sheets>
    <sheet name="Содержание" sheetId="10" r:id="rId1"/>
    <sheet name="1" sheetId="9" r:id="rId2"/>
    <sheet name="2" sheetId="12" r:id="rId3"/>
    <sheet name="3" sheetId="6" r:id="rId4"/>
    <sheet name="4" sheetId="5" r:id="rId5"/>
    <sheet name="5" sheetId="8" r:id="rId6"/>
    <sheet name="6" sheetId="7" r:id="rId7"/>
    <sheet name="ВЫГРУЗИТЬ" sheetId="13" r:id="rId8"/>
    <sheet name="Ответы" sheetId="11" state="hidden" r:id="rId9"/>
    <sheet name="Расчеты" sheetId="2" state="hidden" r:id="rId10"/>
  </sheets>
  <definedNames>
    <definedName name="_Hlk203588846" localSheetId="1">'1'!#REF!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3" l="1"/>
  <c r="J158" i="11" l="1"/>
  <c r="I158" i="11"/>
  <c r="D158" i="11" l="1"/>
  <c r="D157" i="11"/>
  <c r="C158" i="11"/>
  <c r="C157" i="11"/>
  <c r="C159" i="11" l="1"/>
  <c r="D159" i="11"/>
  <c r="E135" i="11"/>
  <c r="K135" i="11" s="1"/>
  <c r="E136" i="11"/>
  <c r="K136" i="11" s="1"/>
  <c r="E137" i="11"/>
  <c r="K137" i="11" s="1"/>
  <c r="E138" i="11"/>
  <c r="K138" i="11" s="1"/>
  <c r="C135" i="11"/>
  <c r="C136" i="11"/>
  <c r="C137" i="11"/>
  <c r="C138" i="11"/>
  <c r="E134" i="11"/>
  <c r="K134" i="11" s="1"/>
  <c r="C134" i="11"/>
  <c r="C90" i="11"/>
  <c r="D90" i="11"/>
  <c r="E90" i="11"/>
  <c r="F90" i="11"/>
  <c r="C91" i="11"/>
  <c r="D91" i="11"/>
  <c r="E91" i="11"/>
  <c r="F91" i="11"/>
  <c r="C92" i="11"/>
  <c r="D92" i="11"/>
  <c r="E92" i="11"/>
  <c r="F92" i="11"/>
  <c r="C93" i="11"/>
  <c r="D93" i="11"/>
  <c r="E93" i="11"/>
  <c r="F93" i="11"/>
  <c r="C94" i="11"/>
  <c r="D94" i="11"/>
  <c r="E94" i="11"/>
  <c r="F94" i="11"/>
  <c r="C95" i="11"/>
  <c r="D95" i="11"/>
  <c r="E95" i="11"/>
  <c r="F95" i="11"/>
  <c r="C96" i="11"/>
  <c r="D96" i="11"/>
  <c r="E96" i="11"/>
  <c r="F96" i="11"/>
  <c r="C97" i="11"/>
  <c r="D97" i="11"/>
  <c r="E97" i="11"/>
  <c r="F97" i="11"/>
  <c r="C98" i="11"/>
  <c r="D98" i="11"/>
  <c r="E98" i="11"/>
  <c r="F98" i="11"/>
  <c r="C100" i="11"/>
  <c r="D100" i="11"/>
  <c r="E100" i="11"/>
  <c r="F100" i="11"/>
  <c r="C101" i="11"/>
  <c r="D101" i="11"/>
  <c r="E101" i="11"/>
  <c r="F101" i="11"/>
  <c r="C102" i="11"/>
  <c r="D102" i="11"/>
  <c r="E102" i="11"/>
  <c r="F102" i="11"/>
  <c r="G36" i="13"/>
  <c r="C163" i="11" l="1"/>
  <c r="I166" i="11" s="1"/>
  <c r="G35" i="13"/>
  <c r="G34" i="13"/>
  <c r="D50" i="11"/>
  <c r="E50" i="11"/>
  <c r="F50" i="11"/>
  <c r="G50" i="11"/>
  <c r="D51" i="11"/>
  <c r="E51" i="11"/>
  <c r="F51" i="11"/>
  <c r="G51" i="11"/>
  <c r="D52" i="11"/>
  <c r="E52" i="11"/>
  <c r="F52" i="11"/>
  <c r="G52" i="11"/>
  <c r="D53" i="11"/>
  <c r="E53" i="11"/>
  <c r="F53" i="11"/>
  <c r="G53" i="11"/>
  <c r="D54" i="11"/>
  <c r="E54" i="11"/>
  <c r="F54" i="11"/>
  <c r="G54" i="11"/>
  <c r="D55" i="11"/>
  <c r="E55" i="11"/>
  <c r="F55" i="11"/>
  <c r="G55" i="11"/>
  <c r="D56" i="11"/>
  <c r="E56" i="11"/>
  <c r="F56" i="11"/>
  <c r="G56" i="11"/>
  <c r="D57" i="11"/>
  <c r="E57" i="11"/>
  <c r="F57" i="11"/>
  <c r="G57" i="11"/>
  <c r="D58" i="11"/>
  <c r="E58" i="11"/>
  <c r="F58" i="11"/>
  <c r="G58" i="11"/>
  <c r="D59" i="11"/>
  <c r="E59" i="11"/>
  <c r="F59" i="11"/>
  <c r="G59" i="11"/>
  <c r="D61" i="11"/>
  <c r="E61" i="11"/>
  <c r="F61" i="11"/>
  <c r="G61" i="11"/>
  <c r="D62" i="11"/>
  <c r="E62" i="11"/>
  <c r="F62" i="11"/>
  <c r="G62" i="11"/>
  <c r="D63" i="11"/>
  <c r="E63" i="11"/>
  <c r="F63" i="11"/>
  <c r="G63" i="11"/>
  <c r="E49" i="11"/>
  <c r="F49" i="11"/>
  <c r="G49" i="11"/>
  <c r="D49" i="11"/>
  <c r="C50" i="11"/>
  <c r="L50" i="11" s="1"/>
  <c r="C51" i="11"/>
  <c r="L51" i="11" s="1"/>
  <c r="C52" i="11"/>
  <c r="C53" i="11"/>
  <c r="L53" i="11" s="1"/>
  <c r="C54" i="11"/>
  <c r="L54" i="11" s="1"/>
  <c r="C55" i="11"/>
  <c r="C56" i="11"/>
  <c r="L56" i="11" s="1"/>
  <c r="C57" i="11"/>
  <c r="L57" i="11" s="1"/>
  <c r="C58" i="11"/>
  <c r="C59" i="11"/>
  <c r="L59" i="11" s="1"/>
  <c r="C61" i="11"/>
  <c r="J61" i="11" s="1"/>
  <c r="C62" i="11"/>
  <c r="C63" i="11"/>
  <c r="L63" i="11" s="1"/>
  <c r="C49" i="11"/>
  <c r="D37" i="11"/>
  <c r="E37" i="11"/>
  <c r="F37" i="11"/>
  <c r="G37" i="11"/>
  <c r="D38" i="11"/>
  <c r="E38" i="11"/>
  <c r="F38" i="11"/>
  <c r="G38" i="11"/>
  <c r="D40" i="11"/>
  <c r="E40" i="11"/>
  <c r="F40" i="11"/>
  <c r="G40" i="11"/>
  <c r="D41" i="11"/>
  <c r="E41" i="11"/>
  <c r="F41" i="11"/>
  <c r="G41" i="11"/>
  <c r="D42" i="11"/>
  <c r="E42" i="11"/>
  <c r="F42" i="11"/>
  <c r="G42" i="11"/>
  <c r="E36" i="11"/>
  <c r="F36" i="11"/>
  <c r="G36" i="11"/>
  <c r="D36" i="11"/>
  <c r="C37" i="11"/>
  <c r="K37" i="11" s="1"/>
  <c r="C38" i="11"/>
  <c r="C40" i="11"/>
  <c r="C41" i="11"/>
  <c r="C42" i="11"/>
  <c r="C36" i="11"/>
  <c r="D7" i="11"/>
  <c r="E7" i="11"/>
  <c r="F7" i="11"/>
  <c r="G7" i="11"/>
  <c r="D8" i="11"/>
  <c r="E8" i="11"/>
  <c r="F8" i="11"/>
  <c r="G8" i="11"/>
  <c r="D9" i="11"/>
  <c r="E9" i="11"/>
  <c r="F9" i="11"/>
  <c r="G9" i="11"/>
  <c r="D10" i="11"/>
  <c r="E10" i="11"/>
  <c r="F10" i="11"/>
  <c r="G10" i="11"/>
  <c r="D12" i="11"/>
  <c r="E12" i="11"/>
  <c r="F12" i="11"/>
  <c r="G12" i="11"/>
  <c r="D13" i="11"/>
  <c r="E13" i="11"/>
  <c r="F13" i="11"/>
  <c r="G13" i="11"/>
  <c r="D14" i="11"/>
  <c r="E14" i="11"/>
  <c r="F14" i="11"/>
  <c r="G14" i="11"/>
  <c r="E6" i="11"/>
  <c r="F6" i="11"/>
  <c r="G6" i="11"/>
  <c r="D6" i="11"/>
  <c r="C7" i="11"/>
  <c r="C8" i="11"/>
  <c r="C9" i="11"/>
  <c r="C10" i="11"/>
  <c r="L10" i="11" s="1"/>
  <c r="C12" i="11"/>
  <c r="L12" i="11" s="1"/>
  <c r="C13" i="11"/>
  <c r="I13" i="11" s="1"/>
  <c r="C14" i="11"/>
  <c r="L14" i="11" s="1"/>
  <c r="C6" i="11"/>
  <c r="D27" i="11"/>
  <c r="E27" i="11"/>
  <c r="F27" i="11"/>
  <c r="G27" i="11"/>
  <c r="D28" i="11"/>
  <c r="E28" i="11"/>
  <c r="F28" i="11"/>
  <c r="G28" i="11"/>
  <c r="D29" i="11"/>
  <c r="E29" i="11"/>
  <c r="F29" i="11"/>
  <c r="G29" i="11"/>
  <c r="D22" i="11"/>
  <c r="E22" i="11"/>
  <c r="F22" i="11"/>
  <c r="G22" i="11"/>
  <c r="D23" i="11"/>
  <c r="E23" i="11"/>
  <c r="F23" i="11"/>
  <c r="G23" i="11"/>
  <c r="D24" i="11"/>
  <c r="E24" i="11"/>
  <c r="F24" i="11"/>
  <c r="G24" i="11"/>
  <c r="D25" i="11"/>
  <c r="E25" i="11"/>
  <c r="F25" i="11"/>
  <c r="G25" i="11"/>
  <c r="E21" i="11"/>
  <c r="F21" i="11"/>
  <c r="G21" i="11"/>
  <c r="D21" i="11"/>
  <c r="C22" i="11"/>
  <c r="C23" i="11"/>
  <c r="C24" i="11"/>
  <c r="L24" i="11" s="1"/>
  <c r="C25" i="11"/>
  <c r="C27" i="11"/>
  <c r="C28" i="11"/>
  <c r="J28" i="11" s="1"/>
  <c r="C29" i="11"/>
  <c r="L29" i="11" s="1"/>
  <c r="C21" i="11"/>
  <c r="L21" i="11" s="1"/>
  <c r="C151" i="11"/>
  <c r="C152" i="11"/>
  <c r="G83" i="11"/>
  <c r="G82" i="11"/>
  <c r="G81" i="11"/>
  <c r="F71" i="11"/>
  <c r="G71" i="11"/>
  <c r="F72" i="11"/>
  <c r="G72" i="11"/>
  <c r="F73" i="11"/>
  <c r="G73" i="11"/>
  <c r="F74" i="11"/>
  <c r="G74" i="11"/>
  <c r="F75" i="11"/>
  <c r="G75" i="11"/>
  <c r="F76" i="11"/>
  <c r="G76" i="11"/>
  <c r="F77" i="11"/>
  <c r="G77" i="11"/>
  <c r="F78" i="11"/>
  <c r="G78" i="11"/>
  <c r="F79" i="11"/>
  <c r="G79" i="11"/>
  <c r="G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D79" i="11"/>
  <c r="E79" i="11"/>
  <c r="D81" i="11"/>
  <c r="E81" i="11"/>
  <c r="F81" i="11"/>
  <c r="D82" i="11"/>
  <c r="E82" i="11"/>
  <c r="F82" i="11"/>
  <c r="D83" i="11"/>
  <c r="E83" i="11"/>
  <c r="F83" i="11"/>
  <c r="E70" i="11"/>
  <c r="F70" i="11"/>
  <c r="D70" i="11"/>
  <c r="C83" i="11"/>
  <c r="L83" i="11" s="1"/>
  <c r="C82" i="11"/>
  <c r="C81" i="11"/>
  <c r="L81" i="11" s="1"/>
  <c r="C71" i="11"/>
  <c r="J71" i="11" s="1"/>
  <c r="C72" i="11"/>
  <c r="C73" i="11"/>
  <c r="I73" i="11" s="1"/>
  <c r="C74" i="11"/>
  <c r="I74" i="11" s="1"/>
  <c r="C75" i="11"/>
  <c r="C76" i="11"/>
  <c r="I76" i="11" s="1"/>
  <c r="C77" i="11"/>
  <c r="C78" i="11"/>
  <c r="I78" i="11" s="1"/>
  <c r="C79" i="11"/>
  <c r="C70" i="11"/>
  <c r="D110" i="11"/>
  <c r="D111" i="11"/>
  <c r="D112" i="11"/>
  <c r="D113" i="11"/>
  <c r="D114" i="11"/>
  <c r="D115" i="11"/>
  <c r="D116" i="11"/>
  <c r="D117" i="11"/>
  <c r="D118" i="11"/>
  <c r="D109" i="11"/>
  <c r="J102" i="11"/>
  <c r="J91" i="11"/>
  <c r="J92" i="11"/>
  <c r="J95" i="11"/>
  <c r="J96" i="11"/>
  <c r="J100" i="11"/>
  <c r="J101" i="11"/>
  <c r="E110" i="11"/>
  <c r="I110" i="11" s="1"/>
  <c r="E111" i="11"/>
  <c r="I111" i="11" s="1"/>
  <c r="E112" i="11"/>
  <c r="I112" i="11" s="1"/>
  <c r="E113" i="11"/>
  <c r="I113" i="11" s="1"/>
  <c r="E114" i="11"/>
  <c r="I114" i="11" s="1"/>
  <c r="E115" i="11"/>
  <c r="I115" i="11" s="1"/>
  <c r="E116" i="11"/>
  <c r="I116" i="11" s="1"/>
  <c r="E117" i="11"/>
  <c r="I117" i="11" s="1"/>
  <c r="E118" i="11"/>
  <c r="I118" i="11" s="1"/>
  <c r="E109" i="11"/>
  <c r="I109" i="11" s="1"/>
  <c r="C118" i="11"/>
  <c r="C110" i="11"/>
  <c r="C111" i="11"/>
  <c r="C112" i="11"/>
  <c r="C113" i="11"/>
  <c r="C114" i="11"/>
  <c r="C115" i="11"/>
  <c r="C116" i="11"/>
  <c r="C117" i="11"/>
  <c r="C109" i="11"/>
  <c r="J135" i="11"/>
  <c r="P135" i="11" s="1"/>
  <c r="J136" i="11"/>
  <c r="P136" i="11" s="1"/>
  <c r="J137" i="11"/>
  <c r="P137" i="11" s="1"/>
  <c r="J134" i="11"/>
  <c r="P134" i="11" s="1"/>
  <c r="I134" i="11"/>
  <c r="I135" i="11"/>
  <c r="I136" i="11"/>
  <c r="I137" i="11"/>
  <c r="I138" i="11"/>
  <c r="D128" i="11"/>
  <c r="C150" i="11"/>
  <c r="C149" i="11"/>
  <c r="C148" i="11"/>
  <c r="C147" i="11"/>
  <c r="C146" i="11"/>
  <c r="G7" i="13" s="1"/>
  <c r="D156" i="11"/>
  <c r="E156" i="11"/>
  <c r="F156" i="11"/>
  <c r="I127" i="11" s="1"/>
  <c r="C156" i="11"/>
  <c r="I169" i="11" l="1"/>
  <c r="I170" i="11" s="1"/>
  <c r="I171" i="11" s="1"/>
  <c r="I172" i="11" s="1"/>
  <c r="I157" i="11"/>
  <c r="H169" i="11"/>
  <c r="H170" i="11" s="1"/>
  <c r="H171" i="11" s="1"/>
  <c r="H172" i="11" s="1"/>
  <c r="O138" i="11"/>
  <c r="O137" i="11"/>
  <c r="O136" i="11"/>
  <c r="O134" i="11"/>
  <c r="O135" i="11"/>
  <c r="L82" i="11"/>
  <c r="J70" i="11"/>
  <c r="I79" i="11"/>
  <c r="I75" i="11"/>
  <c r="I97" i="11"/>
  <c r="J25" i="11"/>
  <c r="I25" i="11"/>
  <c r="J22" i="11"/>
  <c r="K25" i="11"/>
  <c r="L25" i="11"/>
  <c r="I72" i="11"/>
  <c r="K77" i="11"/>
  <c r="L22" i="11"/>
  <c r="I93" i="11"/>
  <c r="L42" i="11"/>
  <c r="G5" i="2"/>
  <c r="O5" i="2"/>
  <c r="L58" i="11"/>
  <c r="G33" i="13"/>
  <c r="G9" i="13"/>
  <c r="L55" i="11"/>
  <c r="L62" i="11"/>
  <c r="L52" i="11"/>
  <c r="L38" i="11"/>
  <c r="L40" i="11"/>
  <c r="L41" i="11"/>
  <c r="L36" i="11"/>
  <c r="L27" i="11"/>
  <c r="J23" i="11"/>
  <c r="L9" i="11"/>
  <c r="J94" i="11"/>
  <c r="I6" i="11"/>
  <c r="I8" i="11"/>
  <c r="L7" i="11"/>
  <c r="K29" i="11"/>
  <c r="L28" i="11"/>
  <c r="I28" i="11"/>
  <c r="J27" i="11"/>
  <c r="K27" i="11"/>
  <c r="K24" i="11"/>
  <c r="K12" i="11"/>
  <c r="J13" i="11"/>
  <c r="K13" i="11"/>
  <c r="L23" i="11"/>
  <c r="I24" i="11"/>
  <c r="J24" i="11"/>
  <c r="K28" i="11"/>
  <c r="I27" i="11"/>
  <c r="I21" i="11"/>
  <c r="I23" i="11"/>
  <c r="J21" i="11"/>
  <c r="K21" i="11"/>
  <c r="K23" i="11"/>
  <c r="I22" i="11"/>
  <c r="K22" i="11"/>
  <c r="I29" i="11"/>
  <c r="J29" i="11"/>
  <c r="J8" i="11"/>
  <c r="K7" i="11"/>
  <c r="K8" i="11"/>
  <c r="I7" i="11"/>
  <c r="L8" i="11"/>
  <c r="I12" i="11"/>
  <c r="L13" i="11"/>
  <c r="J7" i="11"/>
  <c r="J12" i="11"/>
  <c r="J6" i="11"/>
  <c r="J10" i="11"/>
  <c r="K6" i="11"/>
  <c r="K10" i="11"/>
  <c r="I10" i="11"/>
  <c r="L6" i="11"/>
  <c r="I9" i="11"/>
  <c r="I14" i="11"/>
  <c r="J9" i="11"/>
  <c r="J14" i="11"/>
  <c r="K9" i="11"/>
  <c r="K14" i="11"/>
  <c r="J90" i="11"/>
  <c r="J98" i="11"/>
  <c r="I51" i="11"/>
  <c r="J51" i="11"/>
  <c r="K51" i="11"/>
  <c r="I55" i="11"/>
  <c r="J55" i="11"/>
  <c r="K55" i="11"/>
  <c r="J56" i="11"/>
  <c r="L49" i="11"/>
  <c r="J52" i="11"/>
  <c r="I59" i="11"/>
  <c r="J59" i="11"/>
  <c r="K59" i="11"/>
  <c r="I52" i="11"/>
  <c r="I56" i="11"/>
  <c r="I61" i="11"/>
  <c r="K52" i="11"/>
  <c r="K56" i="11"/>
  <c r="K61" i="11"/>
  <c r="L61" i="11"/>
  <c r="I49" i="11"/>
  <c r="I53" i="11"/>
  <c r="I57" i="11"/>
  <c r="I62" i="11"/>
  <c r="J49" i="11"/>
  <c r="J53" i="11"/>
  <c r="J57" i="11"/>
  <c r="J62" i="11"/>
  <c r="K49" i="11"/>
  <c r="K53" i="11"/>
  <c r="K57" i="11"/>
  <c r="K62" i="11"/>
  <c r="I50" i="11"/>
  <c r="I54" i="11"/>
  <c r="I58" i="11"/>
  <c r="I63" i="11"/>
  <c r="J50" i="11"/>
  <c r="J54" i="11"/>
  <c r="J58" i="11"/>
  <c r="J63" i="11"/>
  <c r="K50" i="11"/>
  <c r="K54" i="11"/>
  <c r="K58" i="11"/>
  <c r="K63" i="11"/>
  <c r="J37" i="11"/>
  <c r="L37" i="11"/>
  <c r="I37" i="11"/>
  <c r="I38" i="11"/>
  <c r="J38" i="11"/>
  <c r="K38" i="11"/>
  <c r="I40" i="11"/>
  <c r="J40" i="11"/>
  <c r="K40" i="11"/>
  <c r="I41" i="11"/>
  <c r="J41" i="11"/>
  <c r="K41" i="11"/>
  <c r="I42" i="11"/>
  <c r="J42" i="11"/>
  <c r="K42" i="11"/>
  <c r="I36" i="11"/>
  <c r="J36" i="11"/>
  <c r="K36" i="11"/>
  <c r="L78" i="11"/>
  <c r="K78" i="11"/>
  <c r="J78" i="11"/>
  <c r="L75" i="11"/>
  <c r="K75" i="11"/>
  <c r="J75" i="11"/>
  <c r="L73" i="11"/>
  <c r="K73" i="11"/>
  <c r="J73" i="11"/>
  <c r="L72" i="11"/>
  <c r="K72" i="11"/>
  <c r="J72" i="11"/>
  <c r="L79" i="11"/>
  <c r="K79" i="11"/>
  <c r="J79" i="11"/>
  <c r="I81" i="11"/>
  <c r="J81" i="11"/>
  <c r="K81" i="11"/>
  <c r="I83" i="11"/>
  <c r="J83" i="11"/>
  <c r="K83" i="11"/>
  <c r="I82" i="11"/>
  <c r="J82" i="11"/>
  <c r="K82" i="11"/>
  <c r="I77" i="11"/>
  <c r="J77" i="11"/>
  <c r="L77" i="11"/>
  <c r="L76" i="11"/>
  <c r="K76" i="11"/>
  <c r="J76" i="11"/>
  <c r="L74" i="11"/>
  <c r="K74" i="11"/>
  <c r="J74" i="11"/>
  <c r="K71" i="11"/>
  <c r="I71" i="11"/>
  <c r="L71" i="11"/>
  <c r="I70" i="11"/>
  <c r="L70" i="11"/>
  <c r="K70" i="11"/>
  <c r="I94" i="11"/>
  <c r="I91" i="11"/>
  <c r="K94" i="11"/>
  <c r="K91" i="11"/>
  <c r="I102" i="11"/>
  <c r="K102" i="11"/>
  <c r="I96" i="11"/>
  <c r="K96" i="11"/>
  <c r="K101" i="11"/>
  <c r="I101" i="11"/>
  <c r="I100" i="11"/>
  <c r="K100" i="11"/>
  <c r="K97" i="11"/>
  <c r="J97" i="11"/>
  <c r="K98" i="11"/>
  <c r="I98" i="11"/>
  <c r="K95" i="11"/>
  <c r="I95" i="11"/>
  <c r="K93" i="11"/>
  <c r="J93" i="11"/>
  <c r="I92" i="11"/>
  <c r="K92" i="11"/>
  <c r="I90" i="11"/>
  <c r="K90" i="11"/>
  <c r="J138" i="11"/>
  <c r="P138" i="11" s="1"/>
  <c r="I173" i="11" l="1"/>
  <c r="I175" i="11" s="1"/>
  <c r="Q140" i="11"/>
  <c r="G9" i="2" s="1"/>
  <c r="I65" i="11"/>
  <c r="J65" i="11"/>
  <c r="I120" i="11"/>
  <c r="O9" i="2" s="1"/>
  <c r="J104" i="11"/>
  <c r="I85" i="11"/>
  <c r="J85" i="11"/>
  <c r="L85" i="11"/>
  <c r="O10" i="2" s="1"/>
  <c r="K85" i="11"/>
  <c r="K104" i="11"/>
  <c r="O8" i="2" s="1"/>
  <c r="I104" i="11"/>
  <c r="G11" i="2" l="1"/>
  <c r="G10" i="2"/>
  <c r="H10" i="2" s="1"/>
  <c r="G19" i="13" s="1"/>
  <c r="G8" i="2"/>
  <c r="P8" i="2"/>
  <c r="G25" i="13" s="1"/>
  <c r="P9" i="2"/>
  <c r="H9" i="2"/>
  <c r="P10" i="2"/>
  <c r="H8" i="2" l="1"/>
  <c r="G17" i="13" s="1"/>
  <c r="G4" i="2"/>
  <c r="G6" i="2" s="1"/>
  <c r="G27" i="13"/>
  <c r="G18" i="13"/>
  <c r="G26" i="13"/>
  <c r="H11" i="2" l="1"/>
  <c r="G15" i="13"/>
  <c r="O4" i="2" l="1"/>
  <c r="G20" i="13"/>
  <c r="O6" i="2" l="1"/>
  <c r="G23" i="13" s="1"/>
  <c r="G28" i="13"/>
</calcChain>
</file>

<file path=xl/comments1.xml><?xml version="1.0" encoding="utf-8"?>
<comments xmlns="http://schemas.openxmlformats.org/spreadsheetml/2006/main">
  <authors>
    <author>DenisovAY</author>
    <author>HP</author>
    <author>DELL</author>
  </authors>
  <commentList>
    <comment ref="F7" authorId="0" shapeId="0">
      <text>
        <r>
          <rPr>
            <sz val="9"/>
            <color indexed="81"/>
            <rFont val="Tahoma"/>
            <family val="2"/>
            <charset val="204"/>
          </rPr>
          <t>Включают затраты на услуги сторонних организаций и сторонних специалистов (включая услуги модернизации, отладки, наполнения, обучения), поддержание сетевой инфраструктуры, работы, которые выполнялись собственными штатными специалистами за отдельную плату.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Описание.</t>
        </r>
        <r>
          <rPr>
            <sz val="9"/>
            <color indexed="81"/>
            <rFont val="Tahoma"/>
            <family val="2"/>
            <charset val="204"/>
          </rPr>
          <t xml:space="preserve"> Программы, предназначенные для автоматизации бухгалтерской деятельности на предприятии. Они помогают вести учёт финансовых операций, рассчитывать налоги, формировать отчётность и соблюдать требования законодательства.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1C Бухгалтерия, Контур.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Описание.</t>
        </r>
        <r>
          <rPr>
            <sz val="9"/>
            <color indexed="81"/>
            <rFont val="Tahoma"/>
            <family val="2"/>
            <charset val="204"/>
          </rPr>
          <t xml:space="preserve"> Программа или онлайн-сервис, который содержит большую базу правовой информации: законы, кодексы, постановления, судебную практику, юридические комментарии и другие нормативные документы.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Эталон, Консультант+, Ilex, Гарант, Кодекс.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Программные решения, которые позволяют создавать, передавать, согласовывать, подписывать, хранить и отслеживать документы в электронном виде. Они заменяют традиционный бумажный документооборот и упрощают управление документацией внутри организации.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Directum, 1С:Документооборот, Дело (ЭОС), Docsvision, Электронный архив.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>Программные или аппаратно-программные решения, которые позволяют людям общаться в режиме реального времени через интернет с помощью видео, аудио и текстовых сообщений. Они широко применяются в бизнесе, образовании, медицине и других сферах.</t>
        </r>
        <r>
          <rPr>
            <b/>
            <sz val="9"/>
            <color indexed="81"/>
            <rFont val="Tahoma"/>
            <family val="2"/>
            <charset val="204"/>
          </rPr>
          <t xml:space="preserve">
Примеры. </t>
        </r>
        <r>
          <rPr>
            <sz val="9"/>
            <color indexed="81"/>
            <rFont val="Tahoma"/>
            <family val="2"/>
            <charset val="204"/>
          </rPr>
          <t>Zoom, Microsoft Teams, Google Meet, Cisco Webex, Skype.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Программные инструменты, которые помогают планировать, организовывать, отслеживать и контролировать выполнение проектов. Они предназначены для того, чтобы команды могли эффективно сотрудничать, соблюдать сроки, управлять ресурсами и достигать целей проекта.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Trello, Asana, Jira, Microsoft Project, ClickUp.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hoster.by, hostfly.by, becloud.by и др.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Ozon, Wilberries, IceTrade, Zakupki.by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Примеры: </t>
        </r>
        <r>
          <rPr>
            <sz val="9"/>
            <color indexed="81"/>
            <rFont val="Tahoma"/>
            <family val="2"/>
            <charset val="204"/>
          </rPr>
          <t xml:space="preserve">kartoteka.by, belarusinfo.by, legat.by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Для визуального анализа данных, построения интерактивных отчётов и дашбордов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Power BI, Tableau, Qlik Sense, Google Data Studio.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Используются для статистики, моделирования, прогнозирования.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SPSS, SAS, Stata, R, Python.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Используется для работы с огромными массивами данных и построения моделей.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Apache Hadoop, Apache Spark, Databricks, Google BigQuery, Amazon Redshift, Azure Synapse.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C33" authorId="2" shapeId="0">
      <text>
        <r>
          <rPr>
            <sz val="9"/>
            <color indexed="81"/>
            <rFont val="Tahoma"/>
            <family val="2"/>
            <charset val="204"/>
          </rPr>
          <t>Например:
- Мультиэквайринг;
- Аналитическое ПО для проверки контрагентов ("Контур.Фокус");
- ПО для поиска тендеров ("Seldon").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Интегрированные системы для управления бизнес-процессами предприятия, включая финансы, производство, склад, закупки и продажи.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1С:ERP,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>SAP S/4HANA, ADempiere, Oracle NetSuite.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Описание.</t>
        </r>
        <r>
          <rPr>
            <sz val="9"/>
            <color indexed="81"/>
            <rFont val="Tahoma"/>
            <family val="2"/>
            <charset val="204"/>
          </rPr>
          <t xml:space="preserve"> Системы оперативного управления производственными процессами, контроля качества и ресурсов в режиме реального времени.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Siemens SIMATIC IT, Apriso (Dassault Systèmes), Wonderware MES (AVEVA), Ignition MES, DELMIA Manufacturing Operations, 1С:MES.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данными о продукте на всех этапах его жизненного цикла: проектирование, производство, эксплуатация, утилизация.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Siemens Teamcenter, PTC Windchill, Dassault Systèmes ENOVIA, Autodesk Fusion Lifecycle, Aras Innovator, 1С:PLM и Союз-PLM.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мониторинга и управления технологическими процессами в реальном времени на производственных объектах.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Siemens WinCC, Wonderware System Platform, Ignition SCADA, GE Proficy iFIX, Schneider Electric EcoStruxure SCADA, ПромСофт и Simple-Scada.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отношениями с клиентами. Объединяют данные о клиентах, автоматизирует продажи, маркетинг, поддержку и помогает улучшить клиентский сервис.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Bitrix24, AmoCRM, Salesforce, HubSpot CRM, Zoho CRM.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цепочками поставок. Помогают координировать и оптимизировать все этапы перемещения товара — от закупки сырья до доставки готовой продукции конечному потребителю.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 xml:space="preserve">AP SCM, Oracle SCM Cloud, Infor SCM, Manhattan Associates, Blue Yonder (ранее JDA Software).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складской логистикой. Помогают эффективно организовать процессы хранения, приёмки, отгрузки и учёта товаров на складе.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1С:WMS, Manhattan WMS, Infor WMS, SAP EWM, Cargo WMS.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транспортной логистикой. Помогают планировать, отслеживать и оптимизировать логистику доставки товаров — от выбора транспорта до контроля маршрута и затрат.
</t>
        </r>
        <r>
          <rPr>
            <b/>
            <sz val="9"/>
            <color indexed="81"/>
            <rFont val="Tahoma"/>
            <family val="2"/>
            <charset val="204"/>
          </rPr>
          <t>В чём разница между TMS и WMS:</t>
        </r>
        <r>
          <rPr>
            <sz val="9"/>
            <color indexed="81"/>
            <rFont val="Tahoma"/>
            <family val="2"/>
            <charset val="204"/>
          </rPr>
          <t xml:space="preserve">
 - WMS управляет внутренними процессами склада: хранение, сборка, приёмка.
- TMS управляет внешней логистикой: транспортировка, маршруты, доставка клиенту.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 xml:space="preserve">Transporeon, SAP TMS, Oracle Transportation Management, Solvo TOS/TMS, Logist Pro.
</t>
        </r>
      </text>
    </comment>
    <comment ref="C44" authorId="2" shapeId="0">
      <text>
        <r>
          <rPr>
            <sz val="9"/>
            <color indexed="81"/>
            <rFont val="Tahoma"/>
            <family val="2"/>
            <charset val="204"/>
          </rPr>
          <t>Например, БелТрансСпутник.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автоматизированного проектирования. Группы программных систем, которые применяются в инженерии, промышленном проектировании и производстве. Они помогают создавать, анализировать и производить изделия на всех этапах – от идеи до готовой продукции.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Примеры:
- CAD: </t>
        </r>
        <r>
          <rPr>
            <sz val="9"/>
            <color indexed="81"/>
            <rFont val="Tahoma"/>
            <family val="2"/>
            <charset val="204"/>
          </rPr>
          <t>AutoCAD, SolidWorks, Fusion 360, CATIA, Kompas-3D.</t>
        </r>
        <r>
          <rPr>
            <b/>
            <sz val="9"/>
            <color indexed="81"/>
            <rFont val="Tahoma"/>
            <family val="2"/>
            <charset val="204"/>
          </rPr>
          <t xml:space="preserve">
- CAM: </t>
        </r>
        <r>
          <rPr>
            <sz val="9"/>
            <color indexed="81"/>
            <rFont val="Tahoma"/>
            <family val="2"/>
            <charset val="204"/>
          </rPr>
          <t>PowerMill, Mastercam, Fusion 360, SprutCAM.</t>
        </r>
        <r>
          <rPr>
            <b/>
            <sz val="9"/>
            <color indexed="81"/>
            <rFont val="Tahoma"/>
            <family val="2"/>
            <charset val="204"/>
          </rPr>
          <t xml:space="preserve">
- CAE: </t>
        </r>
        <r>
          <rPr>
            <sz val="9"/>
            <color indexed="81"/>
            <rFont val="Tahoma"/>
            <family val="2"/>
            <charset val="204"/>
          </rPr>
          <t>ANSYS, COMSOL Multiphysics, Abaqus, SolidWorks Simulation, Lira-SAPR.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Платформы для сбора, анализа и обработки данных с датчиков и оборудования, предсказательной аналитики и удаленного мониторинга.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ПО Белтрансспутника, WorkSys IIoT, PTC ThingWorx, Siemens MindSphere, GE Predix, Azure IoT, AWS IoT Core.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и анализа данными, размер которых не позволяет их обработать стандартными средствами (для целей настоящего опросного листа – от 100 терабайт).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Apache Hadoop, Redshift.</t>
        </r>
      </text>
    </comment>
    <comment ref="B4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comments2.xml><?xml version="1.0" encoding="utf-8"?>
<comments xmlns="http://schemas.openxmlformats.org/spreadsheetml/2006/main">
  <authors>
    <author>DenisovAY</author>
  </authors>
  <commentList>
    <comment ref="B8" authorId="0" shapeId="0">
      <text>
        <r>
          <rPr>
            <sz val="9"/>
            <color indexed="81"/>
            <rFont val="Tahoma"/>
            <family val="2"/>
            <charset val="204"/>
          </rPr>
          <t>Базы данных, содержащие полнотекстовые научные публикации рефераты, а также системы по их анализу (например, Scopus, Web of Science, SciVal)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Данные, которые содержат сведения о правах на объекты промышленной собственности с возможностью поиска, просмотра и анализа (например, WIPO)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Данные, которые собираются автоматически с помощью машин, устройств, датчиков или программ во время их работы. Они отражают действия, процессы и состояние оборудования без участия человека.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Базы данных о юридических или физических лицах, в которых хранится информация о клиентах компании. Они используются для управления взаимоотношениями с клиентами, улучшения сервиса и повышения продаж.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Данные, которые имеют привязку к конкретному месту на Земле. Включают топосъемку, маршруты, координаты, точные адреса, точки интереса (кафе, музеи, заправки и т.д.).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Любые видео- и аудиоданные 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Анонимизированные базы данных о транзакциях и предпочтениях потребителей.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Например, сведения из регистров Национального кадастрового агентства, Национального центра электронных услуг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Заказ услуг у сторонних исполнителей:
- по сбору первичных данных в цифровой форме (например, проведение маркетинговых исследований с использованием интернет-панелей);
- по обработке первичных данных (например, обработка печатных анкет или аудиозаписей фокус-групп в файлы базы данных);
- по анализу данных, принадлежащих организации (услуги в области глубокого анализа данных, хранимых в цифровой форме, в целях поиска закономерностей, подготовки аналитических отчетов).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comments3.xml><?xml version="1.0" encoding="utf-8"?>
<comments xmlns="http://schemas.openxmlformats.org/spreadsheetml/2006/main">
  <authors>
    <author>DenisovAY</author>
    <author>User</author>
  </authors>
  <commentList>
    <comment ref="F7" authorId="0" shapeId="0">
      <text>
        <r>
          <rPr>
            <sz val="9"/>
            <color indexed="81"/>
            <rFont val="Tahoma"/>
            <family val="2"/>
            <charset val="204"/>
          </rPr>
          <t>Включают затраты на услуги сторонних организаций и сторонних специалистов (включая услуги модернизации, отладки, наполнения, обучения), поддержание сетевой инфраструктуры, работы, которые выполнялись собственными штатными специалистами за отдельную плату.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04"/>
          </rPr>
          <t>Доступ к интернету, как стационарному, так и мобильному (Белтелеком, МТС, А1)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Zala, VOKA и др.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Облачная АТС и др.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Услуги, которые предоставляются через интернет и позволяют хранить, обрабатывать и управлять данными и программами на удалённых серверах (Azure, AWS, BeCloud).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Специальные устройства, предназначенные для хранения, обработки и управления большими объёмами информации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Включает в себя маршрутизаторы, межсетевые экраны, концентраторы, патч-панели, NAS-серверы и т.д.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04"/>
          </rPr>
          <t>Покупка персональных компьютеров и их комплектующих, включая периферийные устройства, а также иные виды автоматизированных рабочих мест.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Например, устройства умного дома, видеонаблюдение, GPS-датчики для личных автомобилей и т.д.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Например, устройства умного дома, видеонаблюдение, GPS-датчики для личных автомобилей и т.д.
 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comments4.xml><?xml version="1.0" encoding="utf-8"?>
<comments xmlns="http://schemas.openxmlformats.org/spreadsheetml/2006/main">
  <authors>
    <author>DenisovAY</author>
  </authors>
  <commentLis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sharedStrings.xml><?xml version="1.0" encoding="utf-8"?>
<sst xmlns="http://schemas.openxmlformats.org/spreadsheetml/2006/main" count="538" uniqueCount="307">
  <si>
    <t>Перейти</t>
  </si>
  <si>
    <t>СТРУКТУРА ОПРОСНИКА</t>
  </si>
  <si>
    <t>Категория специалистов</t>
  </si>
  <si>
    <t>2023 г.</t>
  </si>
  <si>
    <t>2024 г.</t>
  </si>
  <si>
    <t xml:space="preserve">Всего работников в организации </t>
  </si>
  <si>
    <t>в том числе</t>
  </si>
  <si>
    <t>Пояснение</t>
  </si>
  <si>
    <t>Технические и ИТ-специалисты</t>
  </si>
  <si>
    <t>Программисты, тестировщики, дизайнеры, системные администраторы, специалисты по информационной безопасности и др.</t>
  </si>
  <si>
    <t>Специалисты, для которых обработка и/или анализ данных является одной из основных функций</t>
  </si>
  <si>
    <t>q1101</t>
  </si>
  <si>
    <t>q6101</t>
  </si>
  <si>
    <t>q6102</t>
  </si>
  <si>
    <t>q6103</t>
  </si>
  <si>
    <t>q6201</t>
  </si>
  <si>
    <t>q6202</t>
  </si>
  <si>
    <t>q6204</t>
  </si>
  <si>
    <t>q6205</t>
  </si>
  <si>
    <t>q6206</t>
  </si>
  <si>
    <t>Q</t>
  </si>
  <si>
    <t xml:space="preserve">Код основного вида экономической деятельности (ОКРБ 005-2011) </t>
  </si>
  <si>
    <t xml:space="preserve">Объем выручки по итогам 2024 г., BYN </t>
  </si>
  <si>
    <t>Ф.И.О. контактного лица</t>
  </si>
  <si>
    <t>Учётный номер плательщика (УНП)</t>
  </si>
  <si>
    <t>Полное название юридического лица</t>
  </si>
  <si>
    <t>Контактный телефон (+375хххххх…)</t>
  </si>
  <si>
    <t>q6200_1</t>
  </si>
  <si>
    <t>q6200_2</t>
  </si>
  <si>
    <t>в 2024 г., 
BYN</t>
  </si>
  <si>
    <t>Средняя номинальная
начисленная
заработная плата</t>
  </si>
  <si>
    <t>Среднесписочная 
численность 
работников, чел.</t>
  </si>
  <si>
    <t>Раздел 5. Оценка экономического эффекта</t>
  </si>
  <si>
    <t>Производство товаров и услуг</t>
  </si>
  <si>
    <t>Распределение и логистика</t>
  </si>
  <si>
    <t>Маркетинг и продажи</t>
  </si>
  <si>
    <t>Администрирование и управление (включая бухгалтерский учет и управление кадрами)</t>
  </si>
  <si>
    <t>Разработка новой продукции (товаров, услуги) или технологии (включая проведение научных исследований, другую инженерную деятельность)</t>
  </si>
  <si>
    <t>q5101</t>
  </si>
  <si>
    <t>q5102</t>
  </si>
  <si>
    <t>q5103</t>
  </si>
  <si>
    <t>q5104</t>
  </si>
  <si>
    <t>q5105</t>
  </si>
  <si>
    <t>до 10%</t>
  </si>
  <si>
    <t>от 10 до 25%</t>
  </si>
  <si>
    <t>от 25 до 50%</t>
  </si>
  <si>
    <t>от 50 до 100%</t>
  </si>
  <si>
    <t>от 100 до 200%</t>
  </si>
  <si>
    <t>свыше 200%</t>
  </si>
  <si>
    <t>3*</t>
  </si>
  <si>
    <t>5*</t>
  </si>
  <si>
    <t>Категория данных</t>
  </si>
  <si>
    <t>Библиографические, реферативные и полнотекстовые базы научных данных</t>
  </si>
  <si>
    <t>Всего</t>
  </si>
  <si>
    <t>Патентные базы данных</t>
  </si>
  <si>
    <t>Базы данных автоматически собираемой технической информации (machine-activity-based data)</t>
  </si>
  <si>
    <t>Клиентские базы данных</t>
  </si>
  <si>
    <t>Геоданные</t>
  </si>
  <si>
    <t>Потоковые данные</t>
  </si>
  <si>
    <t>Базы данных о поведении потребителей</t>
  </si>
  <si>
    <t>Сведения из государственных баз данных, которые не вошли в другие категории</t>
  </si>
  <si>
    <t>Услуги по сбору, обработке и / или анализу данных, принадлежащих организации</t>
  </si>
  <si>
    <t>Другие категории данных</t>
  </si>
  <si>
    <t>q3101</t>
  </si>
  <si>
    <t>q3102</t>
  </si>
  <si>
    <t>q3103</t>
  </si>
  <si>
    <t>q3104</t>
  </si>
  <si>
    <t>q3105</t>
  </si>
  <si>
    <t>q3106</t>
  </si>
  <si>
    <t>q3107</t>
  </si>
  <si>
    <t>q3108</t>
  </si>
  <si>
    <t>q3109</t>
  </si>
  <si>
    <t>q3181</t>
  </si>
  <si>
    <t>q3182</t>
  </si>
  <si>
    <t>q3183</t>
  </si>
  <si>
    <t>НОРМАЛИЗОВАНЫ</t>
  </si>
  <si>
    <t>Категория инфраструктуры</t>
  </si>
  <si>
    <t>Интернет-телевидение (IPTV)</t>
  </si>
  <si>
    <t>Услуги колл-центров с использованием IP-телефонии и специального программного обеспечения</t>
  </si>
  <si>
    <t>Другие категории информационно-коммуникационная и сетевая инфраструктура</t>
  </si>
  <si>
    <t>[Указать наименование]</t>
  </si>
  <si>
    <t>IP-телефония</t>
  </si>
  <si>
    <t>Облачные сервисы</t>
  </si>
  <si>
    <t>Серверная инфраструктура для хранения данных (располагается на территории организации)</t>
  </si>
  <si>
    <t>Сетевое оборудование (без учета серверов для хранения данных)</t>
  </si>
  <si>
    <t>Персональные компьютеры, автоматизированные рабочие места</t>
  </si>
  <si>
    <t>Устройства и услуги по сбору данных для физических лиц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</si>
  <si>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</si>
  <si>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</si>
  <si>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</si>
  <si>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</si>
  <si>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</si>
  <si>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</si>
  <si>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</si>
  <si>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</si>
  <si>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q4109</t>
  </si>
  <si>
    <t>q4110</t>
  </si>
  <si>
    <t>q2101</t>
  </si>
  <si>
    <t>q2103</t>
  </si>
  <si>
    <t>q2104</t>
  </si>
  <si>
    <t>q2105</t>
  </si>
  <si>
    <t>q2106</t>
  </si>
  <si>
    <t>q2107</t>
  </si>
  <si>
    <t>q2108</t>
  </si>
  <si>
    <t>q2109</t>
  </si>
  <si>
    <t>q2110</t>
  </si>
  <si>
    <t>q2111</t>
  </si>
  <si>
    <t>q2181</t>
  </si>
  <si>
    <t>q2182</t>
  </si>
  <si>
    <t>q2183</t>
  </si>
  <si>
    <t>4*</t>
  </si>
  <si>
    <t>6*</t>
  </si>
  <si>
    <t>2*</t>
  </si>
  <si>
    <t>q1401</t>
  </si>
  <si>
    <t>q1402</t>
  </si>
  <si>
    <t>q1403</t>
  </si>
  <si>
    <t>q1404</t>
  </si>
  <si>
    <t>q1405</t>
  </si>
  <si>
    <t>q1406</t>
  </si>
  <si>
    <t>q1481</t>
  </si>
  <si>
    <t>q1482</t>
  </si>
  <si>
    <t>q1483</t>
  </si>
  <si>
    <t>Интернет-реклама, продвижение сайта</t>
  </si>
  <si>
    <t>Электронные торговые площадки</t>
  </si>
  <si>
    <t>Регистры / реестры производителей</t>
  </si>
  <si>
    <t xml:space="preserve">Другое программное обеспечение в данной категории </t>
  </si>
  <si>
    <t>q1301</t>
  </si>
  <si>
    <t>q1302</t>
  </si>
  <si>
    <t>q1303</t>
  </si>
  <si>
    <t>q1381</t>
  </si>
  <si>
    <t>q1382</t>
  </si>
  <si>
    <t>q1383</t>
  </si>
  <si>
    <t>q1201</t>
  </si>
  <si>
    <t>q1202</t>
  </si>
  <si>
    <t>q1203</t>
  </si>
  <si>
    <t>q1204</t>
  </si>
  <si>
    <t>q1205</t>
  </si>
  <si>
    <t>q1281</t>
  </si>
  <si>
    <t>q1282</t>
  </si>
  <si>
    <t>q1283</t>
  </si>
  <si>
    <t>BI-системы (Business Intelligence)</t>
  </si>
  <si>
    <t>Статистическое ПО</t>
  </si>
  <si>
    <t>ПО для анализа больших данных и машинного обучения</t>
  </si>
  <si>
    <t>Системы бухгалтерского учёта</t>
  </si>
  <si>
    <t>Информационно-правовые системы</t>
  </si>
  <si>
    <t>Системы видео-конференц-связи и обмена сообщениями</t>
  </si>
  <si>
    <t>Системы управления проектами</t>
  </si>
  <si>
    <t>q1102</t>
  </si>
  <si>
    <t>q1103</t>
  </si>
  <si>
    <t>q1104</t>
  </si>
  <si>
    <t>q1105</t>
  </si>
  <si>
    <t>q1106</t>
  </si>
  <si>
    <t>q1107</t>
  </si>
  <si>
    <t>q1108</t>
  </si>
  <si>
    <t>q1109</t>
  </si>
  <si>
    <t>q1110</t>
  </si>
  <si>
    <t>q1111</t>
  </si>
  <si>
    <t>q1181</t>
  </si>
  <si>
    <t>q1182</t>
  </si>
  <si>
    <t>q1183</t>
  </si>
  <si>
    <t>1. Сведения об организации-респонденте</t>
  </si>
  <si>
    <t>2. Оценка экономических эффектов</t>
  </si>
  <si>
    <t>Прямые эффекты</t>
  </si>
  <si>
    <t>Первичные косвенные эффекты</t>
  </si>
  <si>
    <t>Обратные косвенные эффекты</t>
  </si>
  <si>
    <t>Производные эффекты</t>
  </si>
  <si>
    <t>3. Контактные сведения</t>
  </si>
  <si>
    <t>Ф.И.О контактного лица</t>
  </si>
  <si>
    <t>Контактный email</t>
  </si>
  <si>
    <t>Контактный телефон</t>
  </si>
  <si>
    <t>Дата заполнения</t>
  </si>
  <si>
    <t>Оценка по потреблению</t>
  </si>
  <si>
    <t>Оценка по продажам</t>
  </si>
  <si>
    <t>2.2 Оценка по продажам</t>
  </si>
  <si>
    <t>2.1 Оценка по потреблению</t>
  </si>
  <si>
    <t>Экономика данных на предприятии, BYN</t>
  </si>
  <si>
    <t>ERP (Enterprise Resource Planning)</t>
  </si>
  <si>
    <t>MES (Manufacturing Execution System)</t>
  </si>
  <si>
    <t>PLM (Product Lifecycle Management)</t>
  </si>
  <si>
    <t>SCADA (Supervisory Control and Data Acquisition)</t>
  </si>
  <si>
    <t>CRM (Customer Relationship Management)</t>
  </si>
  <si>
    <t>SCM (Supply Chain Management)</t>
  </si>
  <si>
    <t>WMS (Warehouse Management System)</t>
  </si>
  <si>
    <t>TMS (Transpor-tation Management System)</t>
  </si>
  <si>
    <t>CAD-, CAM-, CAE- (Computer-Aided Design, Computer-Aided Manufactu-ring, Computer-Aided Engineering)</t>
  </si>
  <si>
    <t>IIoT (Industrial Internet of Things)</t>
  </si>
  <si>
    <t>Big Data</t>
  </si>
  <si>
    <t>Системы электронного документооборота</t>
  </si>
  <si>
    <t>ВСЕГО ПО РАЗДЕЛУ 1</t>
  </si>
  <si>
    <t>ВСЕГО ПО РАЗДЕЛУ 2</t>
  </si>
  <si>
    <t>ВСЕГО ПО РАЗДЕЛУ 3</t>
  </si>
  <si>
    <r>
      <rPr>
        <b/>
        <i/>
        <sz val="10"/>
        <color theme="1"/>
        <rFont val="Times New Roman"/>
        <family val="1"/>
        <charset val="204"/>
      </rPr>
      <t>(*) Справочно.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 материальным затратам относятся затраты на закупку сырья и материалов, комплектующих и полуфабрикатов, топливно-энергетических ресурсов, а также услуг сторонних организаций (включая аренду помещений и т.д.).</t>
    </r>
  </si>
  <si>
    <t>ВСЕГО ПО РАЗДЕЛУ 4</t>
  </si>
  <si>
    <t>ДОП. ДАННЫЕ</t>
  </si>
  <si>
    <t>Ср.зар.плата (актуальная)</t>
  </si>
  <si>
    <t>персонал</t>
  </si>
  <si>
    <t>матзатраты</t>
  </si>
  <si>
    <t>ИТОГ</t>
  </si>
  <si>
    <t>пернсонал</t>
  </si>
  <si>
    <t>ВСЕГО ПО РАЗДЕЛУ 6</t>
  </si>
  <si>
    <t>ВСЕГО ПО РАЗДЕЛУ 5</t>
  </si>
  <si>
    <t>Основной вид экономической деятельности</t>
  </si>
  <si>
    <t>Программное обеспечение</t>
  </si>
  <si>
    <t>ЗАПРАШИВАЕМЫЕ СВЕДЕНИЯ ПО ОРГАНИЗАЦИИ</t>
  </si>
  <si>
    <t>&lt;&lt;&lt; Предыдущий лист</t>
  </si>
  <si>
    <t>Следующий лист &gt;&gt;&gt;</t>
  </si>
  <si>
    <t>Вернуться к содержанию</t>
  </si>
  <si>
    <r>
      <t xml:space="preserve">выручка
в 2024 г.
всего, BYN 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</si>
  <si>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r>
      <t xml:space="preserve">в т.ч. резидентам Республики Беларусь,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</si>
  <si>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Выручка, BYN</t>
  </si>
  <si>
    <t>Экономика данных на предприятии, %  от выручки</t>
  </si>
  <si>
    <t>прямые эффекты</t>
  </si>
  <si>
    <t>первичные косвенные эффекты</t>
  </si>
  <si>
    <t>обратные косвенные эффекты</t>
  </si>
  <si>
    <t>производные эффекты</t>
  </si>
  <si>
    <t>Следующий раздел &gt;&gt;&gt;</t>
  </si>
  <si>
    <t>Предприятие поставляет ПО
или связанные услуги</t>
  </si>
  <si>
    <r>
      <t xml:space="preserve">затраты на внедрение 
в 2024 г.,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</si>
  <si>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r>
      <t xml:space="preserve">затраты на поддержание
в 2024 г.,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</si>
  <si>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Раздел 1. Общие сведения об организации</t>
  </si>
  <si>
    <t>1.1. Общие сведения</t>
  </si>
  <si>
    <t>1.2. Кадровый состав</t>
  </si>
  <si>
    <t>Раздел 2. Используемое и поставляемое программное обеспечение</t>
  </si>
  <si>
    <t>2.1. ПО для использования в целях администрирования и управления</t>
  </si>
  <si>
    <t>2.2. ПО или услуги для размещения информации об организации
и предлагаемой продукции (товары, работы, услуги)</t>
  </si>
  <si>
    <t>2.3. ПО для использования в целях анализа и поиска данных (data analysis, data mining)</t>
  </si>
  <si>
    <t>2.4. Промышленное ПО</t>
  </si>
  <si>
    <t xml:space="preserve">Раздел 5. Услуги, предоставляемые с использованием информационных технологий </t>
  </si>
  <si>
    <t xml:space="preserve">Раздел 1. Общие сведения об организации </t>
  </si>
  <si>
    <t>Раздел 6. Оценка экономических эффектов</t>
  </si>
  <si>
    <t>Обобщенный файл для отправки в ОАО "Гипросвязь"</t>
  </si>
  <si>
    <t>в 2023 г., 
BYN</t>
  </si>
  <si>
    <t>Услуги по хостингу сайтов</t>
  </si>
  <si>
    <t>Предприятие использует
или поставляет</t>
  </si>
  <si>
    <t>Предприятие использует</t>
  </si>
  <si>
    <t>Предприятие поставляет</t>
  </si>
  <si>
    <t>Интернет-подключение</t>
  </si>
  <si>
    <t>Потребность в персонале в 2024 г.</t>
  </si>
  <si>
    <t>Материальные затраты в 2024 году*</t>
  </si>
  <si>
    <r>
      <t xml:space="preserve">в т.ч. физическим лицам,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</si>
  <si>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Отразите затраты на внедрение
и поддержание ПО</t>
  </si>
  <si>
    <t>в т.ч. физическим лицам</t>
  </si>
  <si>
    <r>
      <t xml:space="preserve">Покупка
в 2024 г.,
BYN 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</si>
  <si>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r>
      <t>Продажа в 2024 г.,
BYN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</si>
  <si>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-</t>
  </si>
  <si>
    <t>Раздел 2.1. Программное обеспечение для использования в целях администрирования и управления</t>
  </si>
  <si>
    <t>Раздел 2.2. Программное обеспечение или услуги для размещения информации об организации и предлагаемой продукции (товары, работы, услуги)</t>
  </si>
  <si>
    <t>Раздел 2.3. Программное обеспечение для использования в целях анализа и поиска данных (data analysis, data mining)</t>
  </si>
  <si>
    <t>Раздел 2.4. Промышленное программное обеспечение</t>
  </si>
  <si>
    <t>решили не учитывать</t>
  </si>
  <si>
    <t>физ.лица</t>
  </si>
  <si>
    <t>юр.лица</t>
  </si>
  <si>
    <t>Раздел 1. Кадровый состав и общие сведения</t>
  </si>
  <si>
    <t>1.1 Общие сведения</t>
  </si>
  <si>
    <t>1.2 Сведения о кадровом составе организации</t>
  </si>
  <si>
    <t xml:space="preserve">Раздел 6. Услуги, предоставляемые с использованием информационных технологий </t>
  </si>
  <si>
    <t>р.5</t>
  </si>
  <si>
    <t>р.6</t>
  </si>
  <si>
    <t>р1.2</t>
  </si>
  <si>
    <t>Предприятие
использует ПО 
или закупает
связанные услуги</t>
  </si>
  <si>
    <t>Предприятие
использует
или поставляет</t>
  </si>
  <si>
    <t xml:space="preserve">Раздел 2. Программное обеспечение (покупка и продажа) </t>
  </si>
  <si>
    <r>
      <t xml:space="preserve">Наименование данных
</t>
    </r>
    <r>
      <rPr>
        <i/>
        <sz val="11"/>
        <color theme="1"/>
        <rFont val="Times New Roman"/>
        <family val="1"/>
        <charset val="204"/>
      </rPr>
      <t>(</t>
    </r>
    <r>
      <rPr>
        <b/>
        <i/>
        <u/>
        <sz val="11"/>
        <color rgb="FFC00000"/>
        <rFont val="Times New Roman"/>
        <family val="1"/>
        <charset val="204"/>
      </rPr>
      <t>необязательно для заполнения</t>
    </r>
    <r>
      <rPr>
        <i/>
        <sz val="11"/>
        <color theme="1"/>
        <rFont val="Times New Roman"/>
        <family val="1"/>
        <charset val="204"/>
      </rPr>
      <t>,
используется только
для удобства пользователя)</t>
    </r>
  </si>
  <si>
    <r>
      <t xml:space="preserve">Наименование программного обеспечения
</t>
    </r>
    <r>
      <rPr>
        <i/>
        <sz val="11"/>
        <color theme="1"/>
        <rFont val="Times New Roman"/>
        <family val="1"/>
        <charset val="204"/>
      </rPr>
      <t>(</t>
    </r>
    <r>
      <rPr>
        <b/>
        <i/>
        <u/>
        <sz val="11"/>
        <color rgb="FFC00000"/>
        <rFont val="Times New Roman"/>
        <family val="1"/>
        <charset val="204"/>
      </rPr>
      <t>необязательно для заполнения</t>
    </r>
    <r>
      <rPr>
        <i/>
        <sz val="11"/>
        <color theme="1"/>
        <rFont val="Times New Roman"/>
        <family val="1"/>
        <charset val="204"/>
      </rPr>
      <t>,
используется только
для удобства пользователя)</t>
    </r>
  </si>
  <si>
    <t>Экономика данных на предприятии, %</t>
  </si>
  <si>
    <r>
      <t xml:space="preserve">Собственные интернет-сайты (вкл. интернет-магазины)
</t>
    </r>
    <r>
      <rPr>
        <i/>
        <sz val="11"/>
        <color theme="1"/>
        <rFont val="Times New Roman"/>
        <family val="1"/>
        <charset val="204"/>
      </rPr>
      <t>(услуги по разработке, доработке и наполнению)</t>
    </r>
  </si>
  <si>
    <r>
      <t xml:space="preserve">Наименование инфраструктуры
</t>
    </r>
    <r>
      <rPr>
        <i/>
        <sz val="11"/>
        <color theme="1"/>
        <rFont val="Times New Roman"/>
        <family val="1"/>
        <charset val="204"/>
      </rPr>
      <t>(</t>
    </r>
    <r>
      <rPr>
        <b/>
        <i/>
        <u/>
        <sz val="11"/>
        <color rgb="FFC00000"/>
        <rFont val="Times New Roman"/>
        <family val="1"/>
        <charset val="204"/>
      </rPr>
      <t>необязательно для заполнения</t>
    </r>
    <r>
      <rPr>
        <i/>
        <sz val="11"/>
        <color theme="1"/>
        <rFont val="Times New Roman"/>
        <family val="1"/>
        <charset val="204"/>
      </rPr>
      <t>,
используется только
для удобства пользователя)</t>
    </r>
  </si>
  <si>
    <t>Устройства и услуги по сбору данных внутри организации и / или физ. лиц</t>
  </si>
  <si>
    <t>ПОЯСНЕНИЕ К ЗАПОЛНЕНИЮ</t>
  </si>
  <si>
    <t>Бизнес-процессы</t>
  </si>
  <si>
    <t>На сколько процентов потребовалось бы увеличить материальные затраты для выполнения бизнес-процесса при отсутствии цифровых решений, указанных по разд. 2-3</t>
  </si>
  <si>
    <t xml:space="preserve">Раздел 6. Услуги, которые не могут оказываться
без использования информационных технологий </t>
  </si>
  <si>
    <t>Объем выручки
в 2024 г., BYN</t>
  </si>
  <si>
    <t>Наименование услуг, которые предоставляются Вашей организацией с использованием цифровых технологий</t>
  </si>
  <si>
    <t>2*xСр.з/п</t>
  </si>
  <si>
    <t>3*х4*</t>
  </si>
  <si>
    <t>Раздел 4. Покупка и поставка на рынок информационно-коммуникационной и сетевой инфраструктуры</t>
  </si>
  <si>
    <t>Раздел 3. Покупка и продажа данных, услуг по их обработке</t>
  </si>
  <si>
    <t xml:space="preserve">Раздел 3. Данные (покупка и продажа) </t>
  </si>
  <si>
    <t>Раздел 4. Информационно-коммуникационная и сетевая инфраструктура (покупка и продажа)</t>
  </si>
  <si>
    <t>Руководители профильных подразделений, бизнес-аналитики, маркетологи, бухгалтеры, проект-менеджеры и др.</t>
  </si>
  <si>
    <t>На сколько потребовалось бы увеличить численность персонала для выполнения процесса при отсутствии цифровых решений, указанных по разд. 2-3</t>
  </si>
  <si>
    <t>Примерная величина фактических материальных затрат по бизнес-процессу, BYN</t>
  </si>
  <si>
    <t>Восстановление данных</t>
  </si>
  <si>
    <t>ФОТ х 1</t>
  </si>
  <si>
    <t>ФОТ х 12</t>
  </si>
  <si>
    <t>Всего спец 2023 г.</t>
  </si>
  <si>
    <t>Исходные данные</t>
  </si>
  <si>
    <t>Темп роста общий</t>
  </si>
  <si>
    <t>*Истина, если не введено ни одного значения по году (вкл. Ноль)</t>
  </si>
  <si>
    <t>*Истина, если не введено ни одного значения за оба года(вкл. Ноль)</t>
  </si>
  <si>
    <t>Сценарий 1 (ничего не ввели)</t>
  </si>
  <si>
    <t>Сценарий 2 (не ввели 2023)</t>
  </si>
  <si>
    <t>Сценарий 3 (не ввели 2024)</t>
  </si>
  <si>
    <t>Сценарий 4 (всё введено)</t>
  </si>
  <si>
    <t>Итоговый сценарий</t>
  </si>
  <si>
    <t>Ср.ном.нач.з/п</t>
  </si>
  <si>
    <t>Спец. всего, чел.</t>
  </si>
  <si>
    <t>ФОТ х 12 + ФСЗН</t>
  </si>
  <si>
    <t>Динамика</t>
  </si>
  <si>
    <r>
      <t xml:space="preserve">Внедрение цифровых продуктов часто позволяет организациям предлагать на рынке новые услуги. При этом некоторые услуги не могут быть оказаны без использования цифровых технологий.
</t>
    </r>
    <r>
      <rPr>
        <b/>
        <sz val="11"/>
        <rFont val="Times New Roman"/>
        <family val="1"/>
        <charset val="204"/>
      </rPr>
      <t>Просим Вас указать те платные услуги, которые ваша организация в принципе не могла бы оказать без использования цифровых решений.</t>
    </r>
    <r>
      <rPr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Пример. Предприятие Х занимается производством промышленных насосов для коммунальной отрасли. Теперь помимо поставок физического оборудования клиентам предлагается платная услуга "Умный сервис". Сенсоры собирают данные о работе оборудования на серверах, где осуществляется автоматическое прогнозирование, когда необходимо произвести замену конкретной детали, чтобы предотвратить выход насоса из строя. Веб-портал и мобильное приложение отображают информацию клиенту. Данная услуга не может оказываться без использования цифровых технологий и должна быть указана в разделе 6.</t>
    </r>
  </si>
  <si>
    <t>р2, р3 (юл = 1)</t>
  </si>
  <si>
    <t>р4 (юл = 1, 2)</t>
  </si>
  <si>
    <t>р3 (фл = 3)</t>
  </si>
  <si>
    <t>р4 (фл = 4)</t>
  </si>
  <si>
    <r>
      <t xml:space="preserve">Просим заполнить форму в срок до </t>
    </r>
    <r>
      <rPr>
        <b/>
        <i/>
        <sz val="16"/>
        <color theme="1"/>
        <rFont val="Times New Roman"/>
        <family val="1"/>
        <charset val="204"/>
      </rPr>
      <t>17 ноября</t>
    </r>
    <r>
      <rPr>
        <b/>
        <i/>
        <sz val="11"/>
        <color theme="1"/>
        <rFont val="Times New Roman"/>
        <family val="1"/>
        <charset val="204"/>
      </rPr>
      <t xml:space="preserve"> 2025 г.</t>
    </r>
  </si>
  <si>
    <r>
      <t xml:space="preserve">Многие организации внедряют цифровые решения в целях снижения собственных издержек </t>
    </r>
    <r>
      <rPr>
        <i/>
        <sz val="11"/>
        <rFont val="Times New Roman"/>
        <family val="1"/>
        <charset val="204"/>
      </rPr>
      <t>(в т.ч. ПО собственной разработки)</t>
    </r>
    <r>
      <rPr>
        <sz val="11"/>
        <rFont val="Times New Roman"/>
        <family val="1"/>
        <charset val="204"/>
      </rPr>
      <t xml:space="preserve">. В свою очередь сокращение издержек может затрагивать различные бизнес-процессы в организации.  В таблице ниже перечислены основные бизнес-процессы. 
</t>
    </r>
    <r>
      <rPr>
        <b/>
        <sz val="11"/>
        <rFont val="Times New Roman"/>
        <family val="1"/>
        <charset val="204"/>
      </rPr>
      <t xml:space="preserve">Просим Вас </t>
    </r>
    <r>
      <rPr>
        <b/>
        <u/>
        <sz val="11"/>
        <rFont val="Times New Roman"/>
        <family val="1"/>
        <charset val="204"/>
      </rPr>
      <t>ориентировочно</t>
    </r>
    <r>
      <rPr>
        <b/>
        <sz val="11"/>
        <rFont val="Times New Roman"/>
        <family val="1"/>
        <charset val="204"/>
      </rPr>
      <t xml:space="preserve"> оценить, на сколько пришлось бы увеличить человеческие ресурсы и материальные затраты, если бы цифровые решения, указанные вами в разделах 2 и 3, не были внедрены. 
</t>
    </r>
    <r>
      <rPr>
        <i/>
        <sz val="11"/>
        <rFont val="Times New Roman"/>
        <family val="1"/>
        <charset val="204"/>
      </rPr>
      <t>Пример. На предприятии X в течение нескольких лет функционирует ERP-система, что потребовало увеличить численность системных администраторов с навыками программирования на 1 ед., но позволило сократить штат бухгалтеров на 2 ед., складских работников на 3 ед., начальников производства на 1 ед. Итого общий эффект от внедрения данной системы составил сокращение персонала на 5 ед. (1-2-3-1 = -5).
Также внедрение этой системы позволило сократить издержки на логистику и производство примерно примерно до 10%.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</si>
</sst>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BYN]"/>
    <numFmt numFmtId="165" formatCode="0.00,&quot; чел.&quot;"/>
    <numFmt numFmtId="166" formatCode="0.0%"/>
    <numFmt numFmtId="167" formatCode="0.00&quot; чел.&quot;"/>
    <numFmt numFmtId="168" formatCode="0.000%"/>
  </numFmts>
  <fonts count="4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Aptos Narrow"/>
      <family val="2"/>
      <scheme val="minor"/>
    </font>
    <font>
      <sz val="11"/>
      <color theme="0"/>
      <name val="Times New Roman"/>
      <family val="1"/>
      <charset val="204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0"/>
      <name val="Aptos Narrow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0000"/>
      <name val="Aptos Narrow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name val="Aptos Narrow"/>
      <family val="2"/>
      <charset val="204"/>
      <scheme val="minor"/>
    </font>
    <font>
      <i/>
      <strike/>
      <sz val="11"/>
      <color theme="1"/>
      <name val="Aptos Narrow"/>
      <family val="2"/>
      <scheme val="minor"/>
    </font>
    <font>
      <i/>
      <sz val="11"/>
      <name val="Times New Roman"/>
      <family val="1"/>
      <charset val="204"/>
    </font>
    <font>
      <b/>
      <i/>
      <u/>
      <sz val="11"/>
      <color rgb="FFC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Aptos Narrow"/>
    </font>
    <font>
      <b/>
      <i/>
      <sz val="1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left" vertical="center" indent="3"/>
      <protection hidden="1"/>
    </xf>
    <xf numFmtId="0" fontId="1" fillId="0" borderId="1" xfId="0" applyFont="1" applyBorder="1" applyAlignment="1" applyProtection="1">
      <alignment horizontal="left" vertical="center" wrapText="1" indent="3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 indent="1"/>
      <protection hidden="1"/>
    </xf>
    <xf numFmtId="0" fontId="8" fillId="0" borderId="0" xfId="0" applyFont="1" applyProtection="1"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0" fontId="11" fillId="0" borderId="0" xfId="0" applyFont="1"/>
    <xf numFmtId="0" fontId="14" fillId="0" borderId="0" xfId="0" applyFont="1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9" fontId="0" fillId="0" borderId="1" xfId="0" applyNumberFormat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15" fillId="0" borderId="0" xfId="0" applyFont="1" applyProtection="1">
      <protection hidden="1"/>
    </xf>
    <xf numFmtId="0" fontId="11" fillId="3" borderId="8" xfId="0" applyFont="1" applyFill="1" applyBorder="1"/>
    <xf numFmtId="0" fontId="0" fillId="3" borderId="8" xfId="0" applyFill="1" applyBorder="1" applyAlignment="1">
      <alignment horizontal="left"/>
    </xf>
    <xf numFmtId="0" fontId="0" fillId="3" borderId="8" xfId="0" applyFill="1" applyBorder="1"/>
    <xf numFmtId="0" fontId="0" fillId="3" borderId="8" xfId="0" applyFill="1" applyBorder="1" applyAlignment="1">
      <alignment horizontal="center" vertical="center"/>
    </xf>
    <xf numFmtId="0" fontId="0" fillId="0" borderId="1" xfId="0" applyBorder="1"/>
    <xf numFmtId="0" fontId="17" fillId="0" borderId="0" xfId="0" applyFont="1" applyProtection="1">
      <protection hidden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1" fillId="2" borderId="8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164" fontId="0" fillId="6" borderId="1" xfId="0" applyNumberFormat="1" applyFill="1" applyBorder="1" applyAlignment="1" applyProtection="1">
      <alignment vertical="center"/>
      <protection locked="0" hidden="1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0" fillId="6" borderId="1" xfId="0" applyNumberFormat="1" applyFill="1" applyBorder="1" applyAlignment="1" applyProtection="1">
      <alignment horizontal="center" vertical="center"/>
      <protection locked="0" hidden="1"/>
    </xf>
    <xf numFmtId="49" fontId="16" fillId="6" borderId="1" xfId="0" applyNumberFormat="1" applyFont="1" applyFill="1" applyBorder="1" applyAlignment="1" applyProtection="1">
      <alignment horizontal="center" vertical="center"/>
      <protection locked="0" hidden="1"/>
    </xf>
    <xf numFmtId="167" fontId="0" fillId="6" borderId="1" xfId="0" applyNumberFormat="1" applyFill="1" applyBorder="1" applyAlignment="1" applyProtection="1">
      <alignment horizontal="center" vertical="center"/>
      <protection locked="0" hidden="1"/>
    </xf>
    <xf numFmtId="0" fontId="21" fillId="7" borderId="1" xfId="0" applyFont="1" applyFill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2" fillId="8" borderId="1" xfId="0" applyFont="1" applyFill="1" applyBorder="1" applyAlignment="1" applyProtection="1">
      <alignment vertical="center"/>
      <protection hidden="1"/>
    </xf>
    <xf numFmtId="2" fontId="0" fillId="0" borderId="0" xfId="0" applyNumberFormat="1"/>
    <xf numFmtId="0" fontId="11" fillId="2" borderId="0" xfId="0" applyFont="1" applyFill="1" applyAlignment="1">
      <alignment horizontal="center" vertical="center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>
      <alignment horizontal="left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25" fillId="0" borderId="0" xfId="0" applyFont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49" fontId="9" fillId="6" borderId="1" xfId="1" applyNumberFormat="1" applyFill="1" applyBorder="1" applyAlignment="1" applyProtection="1">
      <alignment horizontal="center" vertical="center"/>
      <protection locked="0" hidden="1"/>
    </xf>
    <xf numFmtId="0" fontId="8" fillId="0" borderId="0" xfId="0" applyFont="1"/>
    <xf numFmtId="10" fontId="8" fillId="0" borderId="1" xfId="2" applyNumberFormat="1" applyFont="1" applyBorder="1"/>
    <xf numFmtId="164" fontId="33" fillId="6" borderId="1" xfId="0" applyNumberFormat="1" applyFont="1" applyFill="1" applyBorder="1" applyAlignment="1" applyProtection="1">
      <alignment horizontal="center" vertical="center"/>
      <protection locked="0" hidden="1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16" fillId="0" borderId="0" xfId="0" applyFont="1"/>
    <xf numFmtId="2" fontId="0" fillId="0" borderId="10" xfId="0" applyNumberFormat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0" fontId="1" fillId="0" borderId="0" xfId="0" applyFont="1" applyProtection="1">
      <protection locked="0" hidden="1"/>
    </xf>
    <xf numFmtId="0" fontId="27" fillId="2" borderId="1" xfId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Protection="1">
      <protection locked="0" hidden="1"/>
    </xf>
    <xf numFmtId="0" fontId="0" fillId="4" borderId="1" xfId="0" applyFill="1" applyBorder="1" applyProtection="1">
      <protection locked="0" hidden="1"/>
    </xf>
    <xf numFmtId="0" fontId="17" fillId="0" borderId="0" xfId="0" applyFont="1" applyProtection="1">
      <protection locked="0" hidden="1"/>
    </xf>
    <xf numFmtId="0" fontId="18" fillId="0" borderId="0" xfId="0" applyFont="1" applyProtection="1">
      <protection locked="0" hidden="1"/>
    </xf>
    <xf numFmtId="0" fontId="3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1" fillId="0" borderId="0" xfId="0" applyFont="1" applyProtection="1">
      <protection locked="0" hidden="1"/>
    </xf>
    <xf numFmtId="165" fontId="0" fillId="6" borderId="1" xfId="0" applyNumberFormat="1" applyFill="1" applyBorder="1" applyAlignment="1" applyProtection="1">
      <alignment horizontal="center" vertical="center"/>
      <protection locked="0" hidden="1"/>
    </xf>
    <xf numFmtId="0" fontId="15" fillId="0" borderId="0" xfId="0" applyFont="1" applyProtection="1">
      <protection locked="0" hidden="1"/>
    </xf>
    <xf numFmtId="0" fontId="8" fillId="6" borderId="1" xfId="0" applyFont="1" applyFill="1" applyBorder="1" applyAlignment="1" applyProtection="1">
      <alignment horizontal="left" vertical="center" wrapText="1"/>
      <protection locked="0" hidden="1"/>
    </xf>
    <xf numFmtId="4" fontId="2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/>
      <protection hidden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8" fillId="0" borderId="0" xfId="0" applyFont="1" applyProtection="1">
      <protection hidden="1"/>
    </xf>
    <xf numFmtId="0" fontId="0" fillId="0" borderId="6" xfId="0" applyBorder="1"/>
    <xf numFmtId="0" fontId="1" fillId="0" borderId="5" xfId="0" applyFont="1" applyBorder="1" applyAlignment="1" applyProtection="1">
      <alignment horizontal="center" vertical="center" wrapText="1"/>
      <protection hidden="1"/>
    </xf>
    <xf numFmtId="164" fontId="0" fillId="6" borderId="5" xfId="0" applyNumberFormat="1" applyFill="1" applyBorder="1" applyAlignment="1" applyProtection="1">
      <alignment horizontal="center" vertical="center"/>
      <protection locked="0" hidden="1"/>
    </xf>
    <xf numFmtId="0" fontId="17" fillId="0" borderId="1" xfId="0" applyFont="1" applyBorder="1" applyProtection="1">
      <protection locked="0" hidden="1"/>
    </xf>
    <xf numFmtId="4" fontId="0" fillId="9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6" fillId="0" borderId="0" xfId="0" applyFont="1" applyFill="1"/>
    <xf numFmtId="167" fontId="33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7" fontId="0" fillId="6" borderId="1" xfId="0" applyNumberForma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 hidden="1"/>
    </xf>
    <xf numFmtId="0" fontId="35" fillId="0" borderId="1" xfId="0" applyFont="1" applyBorder="1" applyAlignment="1" applyProtection="1">
      <alignment horizontal="left" vertical="center" wrapText="1"/>
      <protection locked="0" hidden="1"/>
    </xf>
    <xf numFmtId="0" fontId="27" fillId="2" borderId="1" xfId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6" fillId="6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vertical="center" indent="1"/>
      <protection hidden="1"/>
    </xf>
    <xf numFmtId="0" fontId="1" fillId="0" borderId="3" xfId="0" applyFont="1" applyBorder="1" applyAlignment="1" applyProtection="1">
      <alignment horizontal="left" vertical="center" inden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 applyProtection="1">
      <alignment horizontal="left" vertical="center" wrapText="1"/>
      <protection hidden="1"/>
    </xf>
    <xf numFmtId="0" fontId="26" fillId="0" borderId="8" xfId="0" applyFont="1" applyBorder="1" applyAlignment="1" applyProtection="1">
      <alignment horizontal="left" vertical="center" wrapText="1"/>
      <protection hidden="1"/>
    </xf>
    <xf numFmtId="0" fontId="26" fillId="0" borderId="3" xfId="0" applyFont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10" borderId="21" xfId="0" applyFont="1" applyFill="1" applyBorder="1" applyAlignment="1" applyProtection="1">
      <alignment horizontal="center"/>
      <protection hidden="1"/>
    </xf>
    <xf numFmtId="0" fontId="2" fillId="10" borderId="22" xfId="0" applyFont="1" applyFill="1" applyBorder="1" applyAlignment="1" applyProtection="1">
      <alignment horizontal="center"/>
      <protection hidden="1"/>
    </xf>
    <xf numFmtId="0" fontId="2" fillId="10" borderId="23" xfId="0" applyFont="1" applyFill="1" applyBorder="1" applyAlignment="1" applyProtection="1">
      <alignment horizontal="center"/>
      <protection hidden="1"/>
    </xf>
    <xf numFmtId="0" fontId="24" fillId="10" borderId="13" xfId="0" applyFont="1" applyFill="1" applyBorder="1" applyAlignment="1" applyProtection="1">
      <alignment horizontal="left" vertical="top" wrapText="1"/>
      <protection hidden="1"/>
    </xf>
    <xf numFmtId="0" fontId="24" fillId="10" borderId="14" xfId="0" applyFont="1" applyFill="1" applyBorder="1" applyAlignment="1" applyProtection="1">
      <alignment horizontal="left" vertical="top" wrapText="1"/>
      <protection hidden="1"/>
    </xf>
    <xf numFmtId="0" fontId="24" fillId="10" borderId="15" xfId="0" applyFont="1" applyFill="1" applyBorder="1" applyAlignment="1" applyProtection="1">
      <alignment horizontal="left" vertical="top" wrapText="1"/>
      <protection hidden="1"/>
    </xf>
    <xf numFmtId="0" fontId="24" fillId="10" borderId="16" xfId="0" applyFont="1" applyFill="1" applyBorder="1" applyAlignment="1" applyProtection="1">
      <alignment horizontal="left" vertical="top" wrapText="1"/>
      <protection hidden="1"/>
    </xf>
    <xf numFmtId="0" fontId="24" fillId="10" borderId="1" xfId="0" applyFont="1" applyFill="1" applyBorder="1" applyAlignment="1" applyProtection="1">
      <alignment horizontal="left" vertical="top" wrapText="1"/>
      <protection hidden="1"/>
    </xf>
    <xf numFmtId="0" fontId="24" fillId="10" borderId="17" xfId="0" applyFont="1" applyFill="1" applyBorder="1" applyAlignment="1" applyProtection="1">
      <alignment horizontal="left" vertical="top" wrapText="1"/>
      <protection hidden="1"/>
    </xf>
    <xf numFmtId="0" fontId="24" fillId="10" borderId="18" xfId="0" applyFont="1" applyFill="1" applyBorder="1" applyAlignment="1" applyProtection="1">
      <alignment horizontal="left" vertical="top" wrapText="1"/>
      <protection hidden="1"/>
    </xf>
    <xf numFmtId="0" fontId="24" fillId="10" borderId="19" xfId="0" applyFont="1" applyFill="1" applyBorder="1" applyAlignment="1" applyProtection="1">
      <alignment horizontal="left" vertical="top" wrapText="1"/>
      <protection hidden="1"/>
    </xf>
    <xf numFmtId="0" fontId="24" fillId="10" borderId="20" xfId="0" applyFont="1" applyFill="1" applyBorder="1" applyAlignment="1" applyProtection="1">
      <alignment horizontal="left" vertical="top" wrapText="1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6" borderId="2" xfId="0" applyFont="1" applyFill="1" applyBorder="1" applyAlignment="1" applyProtection="1">
      <alignment horizontal="left" vertical="center" wrapText="1"/>
      <protection locked="0" hidden="1"/>
    </xf>
    <xf numFmtId="0" fontId="8" fillId="6" borderId="3" xfId="0" applyFont="1" applyFill="1" applyBorder="1" applyAlignment="1" applyProtection="1">
      <alignment horizontal="left" vertical="center" wrapText="1"/>
      <protection locked="0" hidden="1"/>
    </xf>
    <xf numFmtId="0" fontId="24" fillId="10" borderId="25" xfId="0" applyFont="1" applyFill="1" applyBorder="1" applyAlignment="1" applyProtection="1">
      <alignment horizontal="left" vertical="top" wrapText="1"/>
      <protection hidden="1"/>
    </xf>
    <xf numFmtId="0" fontId="24" fillId="10" borderId="0" xfId="0" applyFont="1" applyFill="1" applyBorder="1" applyAlignment="1" applyProtection="1">
      <alignment horizontal="left" vertical="top" wrapText="1"/>
      <protection hidden="1"/>
    </xf>
    <xf numFmtId="0" fontId="24" fillId="10" borderId="28" xfId="0" applyFont="1" applyFill="1" applyBorder="1" applyAlignment="1" applyProtection="1">
      <alignment horizontal="left" vertical="top" wrapText="1"/>
      <protection hidden="1"/>
    </xf>
    <xf numFmtId="0" fontId="24" fillId="10" borderId="26" xfId="0" applyFont="1" applyFill="1" applyBorder="1" applyAlignment="1" applyProtection="1">
      <alignment horizontal="left" vertical="top" wrapText="1"/>
      <protection hidden="1"/>
    </xf>
    <xf numFmtId="0" fontId="24" fillId="10" borderId="27" xfId="0" applyFont="1" applyFill="1" applyBorder="1" applyAlignment="1" applyProtection="1">
      <alignment horizontal="left" vertical="top" wrapText="1"/>
      <protection hidden="1"/>
    </xf>
    <xf numFmtId="0" fontId="24" fillId="10" borderId="29" xfId="0" applyFont="1" applyFill="1" applyBorder="1" applyAlignment="1" applyProtection="1">
      <alignment horizontal="left" vertical="top" wrapText="1"/>
      <protection hidden="1"/>
    </xf>
    <xf numFmtId="0" fontId="2" fillId="10" borderId="11" xfId="0" applyFont="1" applyFill="1" applyBorder="1" applyAlignment="1" applyProtection="1">
      <alignment horizontal="center"/>
      <protection hidden="1"/>
    </xf>
    <xf numFmtId="0" fontId="2" fillId="10" borderId="24" xfId="0" applyFont="1" applyFill="1" applyBorder="1" applyAlignment="1" applyProtection="1">
      <alignment horizontal="center"/>
      <protection hidden="1"/>
    </xf>
    <xf numFmtId="0" fontId="2" fillId="10" borderId="1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49" fontId="8" fillId="0" borderId="1" xfId="0" applyNumberFormat="1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14" fontId="8" fillId="0" borderId="1" xfId="0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 indent="1"/>
      <protection hidden="1"/>
    </xf>
    <xf numFmtId="10" fontId="8" fillId="0" borderId="1" xfId="2" applyNumberFormat="1" applyFont="1" applyBorder="1" applyAlignment="1" applyProtection="1">
      <alignment horizontal="left"/>
      <protection hidden="1"/>
    </xf>
    <xf numFmtId="0" fontId="19" fillId="5" borderId="8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top"/>
      <protection hidden="1"/>
    </xf>
    <xf numFmtId="49" fontId="8" fillId="0" borderId="1" xfId="0" applyNumberFormat="1" applyFont="1" applyBorder="1" applyAlignment="1" applyProtection="1">
      <alignment horizontal="left" vertical="top"/>
      <protection hidden="1"/>
    </xf>
    <xf numFmtId="0" fontId="8" fillId="0" borderId="1" xfId="0" applyFont="1" applyBorder="1" applyAlignment="1" applyProtection="1">
      <alignment horizontal="left" vertical="top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168" fontId="8" fillId="0" borderId="1" xfId="2" applyNumberFormat="1" applyFont="1" applyBorder="1" applyAlignment="1" applyProtection="1">
      <alignment horizontal="left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top"/>
      <protection hidden="1"/>
    </xf>
    <xf numFmtId="0" fontId="1" fillId="0" borderId="8" xfId="0" applyFont="1" applyBorder="1" applyAlignment="1" applyProtection="1">
      <alignment horizontal="left" vertical="top"/>
      <protection hidden="1"/>
    </xf>
    <xf numFmtId="0" fontId="1" fillId="0" borderId="3" xfId="0" applyFont="1" applyBorder="1" applyAlignment="1" applyProtection="1">
      <alignment horizontal="left" vertical="top"/>
      <protection hidden="1"/>
    </xf>
    <xf numFmtId="49" fontId="8" fillId="0" borderId="1" xfId="0" applyNumberFormat="1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2" fontId="11" fillId="9" borderId="0" xfId="0" applyNumberFormat="1" applyFont="1" applyFill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I$9" lockText="1"/>
</file>

<file path=xl/ctrlProps/ctrlProp10.xml><?xml version="1.0" encoding="utf-8"?>
<formControlPr xmlns="http://schemas.microsoft.com/office/spreadsheetml/2009/9/main" objectType="CheckBox" fmlaLink="$I$20" lockText="1"/>
</file>

<file path=xl/ctrlProps/ctrlProp11.xml><?xml version="1.0" encoding="utf-8"?>
<formControlPr xmlns="http://schemas.microsoft.com/office/spreadsheetml/2009/9/main" objectType="CheckBox" fmlaLink="$I$21" lockText="1"/>
</file>

<file path=xl/ctrlProps/ctrlProp12.xml><?xml version="1.0" encoding="utf-8"?>
<formControlPr xmlns="http://schemas.microsoft.com/office/spreadsheetml/2009/9/main" objectType="CheckBox" fmlaLink="$I$23" lockText="1"/>
</file>

<file path=xl/ctrlProps/ctrlProp13.xml><?xml version="1.0" encoding="utf-8"?>
<formControlPr xmlns="http://schemas.microsoft.com/office/spreadsheetml/2009/9/main" objectType="CheckBox" fmlaLink="$I$25" lockText="1"/>
</file>

<file path=xl/ctrlProps/ctrlProp14.xml><?xml version="1.0" encoding="utf-8"?>
<formControlPr xmlns="http://schemas.microsoft.com/office/spreadsheetml/2009/9/main" objectType="CheckBox" fmlaLink="$I$26" lockText="1"/>
</file>

<file path=xl/ctrlProps/ctrlProp15.xml><?xml version="1.0" encoding="utf-8"?>
<formControlPr xmlns="http://schemas.microsoft.com/office/spreadsheetml/2009/9/main" objectType="CheckBox" fmlaLink="$I$27" lockText="1"/>
</file>

<file path=xl/ctrlProps/ctrlProp16.xml><?xml version="1.0" encoding="utf-8"?>
<formControlPr xmlns="http://schemas.microsoft.com/office/spreadsheetml/2009/9/main" objectType="CheckBox" fmlaLink="$I$22" lockText="1"/>
</file>

<file path=xl/ctrlProps/ctrlProp17.xml><?xml version="1.0" encoding="utf-8"?>
<formControlPr xmlns="http://schemas.microsoft.com/office/spreadsheetml/2009/9/main" objectType="CheckBox" fmlaLink="$I$29" lockText="1"/>
</file>

<file path=xl/ctrlProps/ctrlProp18.xml><?xml version="1.0" encoding="utf-8"?>
<formControlPr xmlns="http://schemas.microsoft.com/office/spreadsheetml/2009/9/main" objectType="CheckBox" fmlaLink="$I$30" lockText="1"/>
</file>

<file path=xl/ctrlProps/ctrlProp19.xml><?xml version="1.0" encoding="utf-8"?>
<formControlPr xmlns="http://schemas.microsoft.com/office/spreadsheetml/2009/9/main" objectType="CheckBox" fmlaLink="$I$31" lockText="1"/>
</file>

<file path=xl/ctrlProps/ctrlProp2.xml><?xml version="1.0" encoding="utf-8"?>
<formControlPr xmlns="http://schemas.microsoft.com/office/spreadsheetml/2009/9/main" objectType="CheckBox" fmlaLink="$I$10" lockText="1"/>
</file>

<file path=xl/ctrlProps/ctrlProp20.xml><?xml version="1.0" encoding="utf-8"?>
<formControlPr xmlns="http://schemas.microsoft.com/office/spreadsheetml/2009/9/main" objectType="CheckBox" fmlaLink="$I$33" lockText="1"/>
</file>

<file path=xl/ctrlProps/ctrlProp21.xml><?xml version="1.0" encoding="utf-8"?>
<formControlPr xmlns="http://schemas.microsoft.com/office/spreadsheetml/2009/9/main" objectType="CheckBox" fmlaLink="$I$34" lockText="1"/>
</file>

<file path=xl/ctrlProps/ctrlProp22.xml><?xml version="1.0" encoding="utf-8"?>
<formControlPr xmlns="http://schemas.microsoft.com/office/spreadsheetml/2009/9/main" objectType="CheckBox" fmlaLink="$I$35" lockText="1"/>
</file>

<file path=xl/ctrlProps/ctrlProp23.xml><?xml version="1.0" encoding="utf-8"?>
<formControlPr xmlns="http://schemas.microsoft.com/office/spreadsheetml/2009/9/main" objectType="CheckBox" fmlaLink="$I$37" lockText="1"/>
</file>

<file path=xl/ctrlProps/ctrlProp24.xml><?xml version="1.0" encoding="utf-8"?>
<formControlPr xmlns="http://schemas.microsoft.com/office/spreadsheetml/2009/9/main" objectType="CheckBox" fmlaLink="$I$38" lockText="1"/>
</file>

<file path=xl/ctrlProps/ctrlProp25.xml><?xml version="1.0" encoding="utf-8"?>
<formControlPr xmlns="http://schemas.microsoft.com/office/spreadsheetml/2009/9/main" objectType="CheckBox" fmlaLink="$I$39" lockText="1"/>
</file>

<file path=xl/ctrlProps/ctrlProp26.xml><?xml version="1.0" encoding="utf-8"?>
<formControlPr xmlns="http://schemas.microsoft.com/office/spreadsheetml/2009/9/main" objectType="CheckBox" fmlaLink="$I$40" lockText="1"/>
</file>

<file path=xl/ctrlProps/ctrlProp27.xml><?xml version="1.0" encoding="utf-8"?>
<formControlPr xmlns="http://schemas.microsoft.com/office/spreadsheetml/2009/9/main" objectType="CheckBox" fmlaLink="$I$41" lockText="1"/>
</file>

<file path=xl/ctrlProps/ctrlProp28.xml><?xml version="1.0" encoding="utf-8"?>
<formControlPr xmlns="http://schemas.microsoft.com/office/spreadsheetml/2009/9/main" objectType="CheckBox" fmlaLink="$I$42" lockText="1"/>
</file>

<file path=xl/ctrlProps/ctrlProp29.xml><?xml version="1.0" encoding="utf-8"?>
<formControlPr xmlns="http://schemas.microsoft.com/office/spreadsheetml/2009/9/main" objectType="CheckBox" fmlaLink="$I$43" lockText="1"/>
</file>

<file path=xl/ctrlProps/ctrlProp3.xml><?xml version="1.0" encoding="utf-8"?>
<formControlPr xmlns="http://schemas.microsoft.com/office/spreadsheetml/2009/9/main" objectType="CheckBox" fmlaLink="$I$11" lockText="1"/>
</file>

<file path=xl/ctrlProps/ctrlProp30.xml><?xml version="1.0" encoding="utf-8"?>
<formControlPr xmlns="http://schemas.microsoft.com/office/spreadsheetml/2009/9/main" objectType="CheckBox" fmlaLink="$I$44" lockText="1"/>
</file>

<file path=xl/ctrlProps/ctrlProp31.xml><?xml version="1.0" encoding="utf-8"?>
<formControlPr xmlns="http://schemas.microsoft.com/office/spreadsheetml/2009/9/main" objectType="CheckBox" fmlaLink="$I$49" lockText="1"/>
</file>

<file path=xl/ctrlProps/ctrlProp32.xml><?xml version="1.0" encoding="utf-8"?>
<formControlPr xmlns="http://schemas.microsoft.com/office/spreadsheetml/2009/9/main" objectType="CheckBox" fmlaLink="$I$50" lockText="1"/>
</file>

<file path=xl/ctrlProps/ctrlProp33.xml><?xml version="1.0" encoding="utf-8"?>
<formControlPr xmlns="http://schemas.microsoft.com/office/spreadsheetml/2009/9/main" objectType="CheckBox" fmlaLink="$I$51" lockText="1"/>
</file>

<file path=xl/ctrlProps/ctrlProp34.xml><?xml version="1.0" encoding="utf-8"?>
<formControlPr xmlns="http://schemas.microsoft.com/office/spreadsheetml/2009/9/main" objectType="CheckBox" fmlaLink="$I$45" lockText="1"/>
</file>

<file path=xl/ctrlProps/ctrlProp35.xml><?xml version="1.0" encoding="utf-8"?>
<formControlPr xmlns="http://schemas.microsoft.com/office/spreadsheetml/2009/9/main" objectType="CheckBox" fmlaLink="$I$47" lockText="1"/>
</file>

<file path=xl/ctrlProps/ctrlProp36.xml><?xml version="1.0" encoding="utf-8"?>
<formControlPr xmlns="http://schemas.microsoft.com/office/spreadsheetml/2009/9/main" objectType="CheckBox" fmlaLink="$I$46" lockText="1"/>
</file>

<file path=xl/ctrlProps/ctrlProp37.xml><?xml version="1.0" encoding="utf-8"?>
<formControlPr xmlns="http://schemas.microsoft.com/office/spreadsheetml/2009/9/main" objectType="CheckBox" fmlaLink="$H$9" lockText="1"/>
</file>

<file path=xl/ctrlProps/ctrlProp38.xml><?xml version="1.0" encoding="utf-8"?>
<formControlPr xmlns="http://schemas.microsoft.com/office/spreadsheetml/2009/9/main" objectType="CheckBox" fmlaLink="$H$10" lockText="1"/>
</file>

<file path=xl/ctrlProps/ctrlProp39.xml><?xml version="1.0" encoding="utf-8"?>
<formControlPr xmlns="http://schemas.microsoft.com/office/spreadsheetml/2009/9/main" objectType="CheckBox" fmlaLink="$H$11" lockText="1"/>
</file>

<file path=xl/ctrlProps/ctrlProp4.xml><?xml version="1.0" encoding="utf-8"?>
<formControlPr xmlns="http://schemas.microsoft.com/office/spreadsheetml/2009/9/main" objectType="CheckBox" fmlaLink="$I$12" lockText="1"/>
</file>

<file path=xl/ctrlProps/ctrlProp40.xml><?xml version="1.0" encoding="utf-8"?>
<formControlPr xmlns="http://schemas.microsoft.com/office/spreadsheetml/2009/9/main" objectType="CheckBox" fmlaLink="$H$12" lockText="1"/>
</file>

<file path=xl/ctrlProps/ctrlProp41.xml><?xml version="1.0" encoding="utf-8"?>
<formControlPr xmlns="http://schemas.microsoft.com/office/spreadsheetml/2009/9/main" objectType="CheckBox" fmlaLink="$H$13" lockText="1"/>
</file>

<file path=xl/ctrlProps/ctrlProp42.xml><?xml version="1.0" encoding="utf-8"?>
<formControlPr xmlns="http://schemas.microsoft.com/office/spreadsheetml/2009/9/main" objectType="CheckBox" fmlaLink="$H$14" lockText="1"/>
</file>

<file path=xl/ctrlProps/ctrlProp43.xml><?xml version="1.0" encoding="utf-8"?>
<formControlPr xmlns="http://schemas.microsoft.com/office/spreadsheetml/2009/9/main" objectType="CheckBox" fmlaLink="$H$10" lockText="1"/>
</file>

<file path=xl/ctrlProps/ctrlProp44.xml><?xml version="1.0" encoding="utf-8"?>
<formControlPr xmlns="http://schemas.microsoft.com/office/spreadsheetml/2009/9/main" objectType="CheckBox" fmlaLink="$H$15" lockText="1"/>
</file>

<file path=xl/ctrlProps/ctrlProp45.xml><?xml version="1.0" encoding="utf-8"?>
<formControlPr xmlns="http://schemas.microsoft.com/office/spreadsheetml/2009/9/main" objectType="CheckBox" fmlaLink="$H$16" lockText="1"/>
</file>

<file path=xl/ctrlProps/ctrlProp46.xml><?xml version="1.0" encoding="utf-8"?>
<formControlPr xmlns="http://schemas.microsoft.com/office/spreadsheetml/2009/9/main" objectType="CheckBox" fmlaLink="$H$18" lockText="1"/>
</file>

<file path=xl/ctrlProps/ctrlProp47.xml><?xml version="1.0" encoding="utf-8"?>
<formControlPr xmlns="http://schemas.microsoft.com/office/spreadsheetml/2009/9/main" objectType="CheckBox" fmlaLink="$H$19" lockText="1"/>
</file>

<file path=xl/ctrlProps/ctrlProp48.xml><?xml version="1.0" encoding="utf-8"?>
<formControlPr xmlns="http://schemas.microsoft.com/office/spreadsheetml/2009/9/main" objectType="CheckBox" fmlaLink="$H$20" lockText="1"/>
</file>

<file path=xl/ctrlProps/ctrlProp49.xml><?xml version="1.0" encoding="utf-8"?>
<formControlPr xmlns="http://schemas.microsoft.com/office/spreadsheetml/2009/9/main" objectType="CheckBox" fmlaLink="$H$8" lockText="1"/>
</file>

<file path=xl/ctrlProps/ctrlProp5.xml><?xml version="1.0" encoding="utf-8"?>
<formControlPr xmlns="http://schemas.microsoft.com/office/spreadsheetml/2009/9/main" objectType="CheckBox" fmlaLink="$I$13" lockText="1"/>
</file>

<file path=xl/ctrlProps/ctrlProp50.xml><?xml version="1.0" encoding="utf-8"?>
<formControlPr xmlns="http://schemas.microsoft.com/office/spreadsheetml/2009/9/main" objectType="CheckBox" fmlaLink="$I$8" lockText="1"/>
</file>

<file path=xl/ctrlProps/ctrlProp51.xml><?xml version="1.0" encoding="utf-8"?>
<formControlPr xmlns="http://schemas.microsoft.com/office/spreadsheetml/2009/9/main" objectType="CheckBox" fmlaLink="$I$9" lockText="1"/>
</file>

<file path=xl/ctrlProps/ctrlProp52.xml><?xml version="1.0" encoding="utf-8"?>
<formControlPr xmlns="http://schemas.microsoft.com/office/spreadsheetml/2009/9/main" objectType="CheckBox" fmlaLink="$I$10" lockText="1"/>
</file>

<file path=xl/ctrlProps/ctrlProp53.xml><?xml version="1.0" encoding="utf-8"?>
<formControlPr xmlns="http://schemas.microsoft.com/office/spreadsheetml/2009/9/main" objectType="CheckBox" fmlaLink="$I$11" lockText="1"/>
</file>

<file path=xl/ctrlProps/ctrlProp54.xml><?xml version="1.0" encoding="utf-8"?>
<formControlPr xmlns="http://schemas.microsoft.com/office/spreadsheetml/2009/9/main" objectType="CheckBox" fmlaLink="$I$12" lockText="1"/>
</file>

<file path=xl/ctrlProps/ctrlProp55.xml><?xml version="1.0" encoding="utf-8"?>
<formControlPr xmlns="http://schemas.microsoft.com/office/spreadsheetml/2009/9/main" objectType="CheckBox" fmlaLink="$I$13" lockText="1"/>
</file>

<file path=xl/ctrlProps/ctrlProp56.xml><?xml version="1.0" encoding="utf-8"?>
<formControlPr xmlns="http://schemas.microsoft.com/office/spreadsheetml/2009/9/main" objectType="CheckBox" fmlaLink="$I$14" lockText="1"/>
</file>

<file path=xl/ctrlProps/ctrlProp57.xml><?xml version="1.0" encoding="utf-8"?>
<formControlPr xmlns="http://schemas.microsoft.com/office/spreadsheetml/2009/9/main" objectType="CheckBox" fmlaLink="$I$15" lockText="1"/>
</file>

<file path=xl/ctrlProps/ctrlProp58.xml><?xml version="1.0" encoding="utf-8"?>
<formControlPr xmlns="http://schemas.microsoft.com/office/spreadsheetml/2009/9/main" objectType="CheckBox" fmlaLink="$I$19" lockText="1"/>
</file>

<file path=xl/ctrlProps/ctrlProp59.xml><?xml version="1.0" encoding="utf-8"?>
<formControlPr xmlns="http://schemas.microsoft.com/office/spreadsheetml/2009/9/main" objectType="CheckBox" fmlaLink="$I$20" lockText="1"/>
</file>

<file path=xl/ctrlProps/ctrlProp6.xml><?xml version="1.0" encoding="utf-8"?>
<formControlPr xmlns="http://schemas.microsoft.com/office/spreadsheetml/2009/9/main" objectType="CheckBox" fmlaLink="$I$15" lockText="1"/>
</file>

<file path=xl/ctrlProps/ctrlProp60.xml><?xml version="1.0" encoding="utf-8"?>
<formControlPr xmlns="http://schemas.microsoft.com/office/spreadsheetml/2009/9/main" objectType="CheckBox" fmlaLink="$I$21" lockText="1"/>
</file>

<file path=xl/ctrlProps/ctrlProp61.xml><?xml version="1.0" encoding="utf-8"?>
<formControlPr xmlns="http://schemas.microsoft.com/office/spreadsheetml/2009/9/main" objectType="CheckBox" fmlaLink="$I$15" lockText="1"/>
</file>

<file path=xl/ctrlProps/ctrlProp62.xml><?xml version="1.0" encoding="utf-8"?>
<formControlPr xmlns="http://schemas.microsoft.com/office/spreadsheetml/2009/9/main" objectType="CheckBox" fmlaLink="$I$15" lockText="1"/>
</file>

<file path=xl/ctrlProps/ctrlProp63.xml><?xml version="1.0" encoding="utf-8"?>
<formControlPr xmlns="http://schemas.microsoft.com/office/spreadsheetml/2009/9/main" objectType="CheckBox" fmlaLink="$I$16" lockText="1"/>
</file>

<file path=xl/ctrlProps/ctrlProp64.xml><?xml version="1.0" encoding="utf-8"?>
<formControlPr xmlns="http://schemas.microsoft.com/office/spreadsheetml/2009/9/main" objectType="Drop" dropStyle="combo" dx="22" fmlaLink="Ответы!$D$134" fmlaRange="Ответы!$C$125:$C$131" sel="1" val="0"/>
</file>

<file path=xl/ctrlProps/ctrlProp65.xml><?xml version="1.0" encoding="utf-8"?>
<formControlPr xmlns="http://schemas.microsoft.com/office/spreadsheetml/2009/9/main" objectType="Drop" dropStyle="combo" dx="22" fmlaLink="Ответы!$D$135" fmlaRange="Ответы!$C$125:$C$131" sel="1" val="0"/>
</file>

<file path=xl/ctrlProps/ctrlProp66.xml><?xml version="1.0" encoding="utf-8"?>
<formControlPr xmlns="http://schemas.microsoft.com/office/spreadsheetml/2009/9/main" objectType="Drop" dropStyle="combo" dx="22" fmlaLink="Ответы!$D$136" fmlaRange="Ответы!$C$125:$C$131" sel="1" val="0"/>
</file>

<file path=xl/ctrlProps/ctrlProp67.xml><?xml version="1.0" encoding="utf-8"?>
<formControlPr xmlns="http://schemas.microsoft.com/office/spreadsheetml/2009/9/main" objectType="Drop" dropStyle="combo" dx="22" fmlaLink="Ответы!$D$137" fmlaRange="Ответы!$C$125:$C$131" sel="1" val="0"/>
</file>

<file path=xl/ctrlProps/ctrlProp68.xml><?xml version="1.0" encoding="utf-8"?>
<formControlPr xmlns="http://schemas.microsoft.com/office/spreadsheetml/2009/9/main" objectType="Drop" dropStyle="combo" dx="22" fmlaLink="Ответы!$D$138" fmlaRange="Ответы!$C$125:$C$131" sel="1" val="0"/>
</file>

<file path=xl/ctrlProps/ctrlProp7.xml><?xml version="1.0" encoding="utf-8"?>
<formControlPr xmlns="http://schemas.microsoft.com/office/spreadsheetml/2009/9/main" objectType="CheckBox" fmlaLink="$I$16" lockText="1"/>
</file>

<file path=xl/ctrlProps/ctrlProp8.xml><?xml version="1.0" encoding="utf-8"?>
<formControlPr xmlns="http://schemas.microsoft.com/office/spreadsheetml/2009/9/main" objectType="CheckBox" fmlaLink="$I$17" lockText="1"/>
</file>

<file path=xl/ctrlProps/ctrlProp9.xml><?xml version="1.0" encoding="utf-8"?>
<formControlPr xmlns="http://schemas.microsoft.com/office/spreadsheetml/2009/9/main" objectType="CheckBox" fmlaLink="$I$19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8</xdr:row>
          <xdr:rowOff>39757</xdr:rowOff>
        </xdr:from>
        <xdr:to>
          <xdr:col>3</xdr:col>
          <xdr:colOff>1534602</xdr:colOff>
          <xdr:row>8</xdr:row>
          <xdr:rowOff>341906</xdr:rowOff>
        </xdr:to>
        <xdr:sp macro="" textlink="">
          <xdr:nvSpPr>
            <xdr:cNvPr id="12290" name="Check Box 2" descr="(нажать если ДА)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39757</xdr:rowOff>
        </xdr:from>
        <xdr:to>
          <xdr:col>3</xdr:col>
          <xdr:colOff>1534602</xdr:colOff>
          <xdr:row>9</xdr:row>
          <xdr:rowOff>341906</xdr:rowOff>
        </xdr:to>
        <xdr:sp macro="" textlink="">
          <xdr:nvSpPr>
            <xdr:cNvPr id="12291" name="Check Box 3" descr="(нажать если ДА)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39757</xdr:rowOff>
        </xdr:from>
        <xdr:to>
          <xdr:col>3</xdr:col>
          <xdr:colOff>1534602</xdr:colOff>
          <xdr:row>10</xdr:row>
          <xdr:rowOff>341906</xdr:rowOff>
        </xdr:to>
        <xdr:sp macro="" textlink="">
          <xdr:nvSpPr>
            <xdr:cNvPr id="12292" name="Check Box 4" descr="(нажать если ДА)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47708</xdr:rowOff>
        </xdr:from>
        <xdr:to>
          <xdr:col>3</xdr:col>
          <xdr:colOff>1534602</xdr:colOff>
          <xdr:row>11</xdr:row>
          <xdr:rowOff>365760</xdr:rowOff>
        </xdr:to>
        <xdr:sp macro="" textlink="">
          <xdr:nvSpPr>
            <xdr:cNvPr id="12293" name="Check Box 5" descr="(нажать если ДА)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39757</xdr:rowOff>
        </xdr:from>
        <xdr:to>
          <xdr:col>3</xdr:col>
          <xdr:colOff>1534602</xdr:colOff>
          <xdr:row>12</xdr:row>
          <xdr:rowOff>341906</xdr:rowOff>
        </xdr:to>
        <xdr:sp macro="" textlink="">
          <xdr:nvSpPr>
            <xdr:cNvPr id="12294" name="Check Box 6" descr="(нажать если ДА)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39757</xdr:rowOff>
        </xdr:from>
        <xdr:to>
          <xdr:col>3</xdr:col>
          <xdr:colOff>1534602</xdr:colOff>
          <xdr:row>14</xdr:row>
          <xdr:rowOff>341906</xdr:rowOff>
        </xdr:to>
        <xdr:sp macro="" textlink="">
          <xdr:nvSpPr>
            <xdr:cNvPr id="12298" name="Check Box 10" descr="(нажать если ДА)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2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47708</xdr:rowOff>
        </xdr:from>
        <xdr:to>
          <xdr:col>3</xdr:col>
          <xdr:colOff>1534602</xdr:colOff>
          <xdr:row>15</xdr:row>
          <xdr:rowOff>365760</xdr:rowOff>
        </xdr:to>
        <xdr:sp macro="" textlink="">
          <xdr:nvSpPr>
            <xdr:cNvPr id="12299" name="Check Box 11" descr="(нажать если ДА)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2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16</xdr:row>
          <xdr:rowOff>39757</xdr:rowOff>
        </xdr:from>
        <xdr:to>
          <xdr:col>3</xdr:col>
          <xdr:colOff>1534602</xdr:colOff>
          <xdr:row>16</xdr:row>
          <xdr:rowOff>341906</xdr:rowOff>
        </xdr:to>
        <xdr:sp macro="" textlink="">
          <xdr:nvSpPr>
            <xdr:cNvPr id="12300" name="Check Box 12" descr="(нажать если ДА)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2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18</xdr:row>
          <xdr:rowOff>47708</xdr:rowOff>
        </xdr:from>
        <xdr:to>
          <xdr:col>3</xdr:col>
          <xdr:colOff>1550504</xdr:colOff>
          <xdr:row>18</xdr:row>
          <xdr:rowOff>365760</xdr:rowOff>
        </xdr:to>
        <xdr:sp macro="" textlink="">
          <xdr:nvSpPr>
            <xdr:cNvPr id="12327" name="Check Box 39" descr="(нажать если ДА)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2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19</xdr:row>
          <xdr:rowOff>47708</xdr:rowOff>
        </xdr:from>
        <xdr:to>
          <xdr:col>3</xdr:col>
          <xdr:colOff>1550504</xdr:colOff>
          <xdr:row>19</xdr:row>
          <xdr:rowOff>365760</xdr:rowOff>
        </xdr:to>
        <xdr:sp macro="" textlink="">
          <xdr:nvSpPr>
            <xdr:cNvPr id="12330" name="Check Box 42" descr="(нажать если ДА)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2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20</xdr:row>
          <xdr:rowOff>47708</xdr:rowOff>
        </xdr:from>
        <xdr:to>
          <xdr:col>3</xdr:col>
          <xdr:colOff>1550504</xdr:colOff>
          <xdr:row>20</xdr:row>
          <xdr:rowOff>365760</xdr:rowOff>
        </xdr:to>
        <xdr:sp macro="" textlink="">
          <xdr:nvSpPr>
            <xdr:cNvPr id="12331" name="Check Box 43" descr="(нажать если ДА)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2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22</xdr:row>
          <xdr:rowOff>31805</xdr:rowOff>
        </xdr:from>
        <xdr:to>
          <xdr:col>3</xdr:col>
          <xdr:colOff>1550504</xdr:colOff>
          <xdr:row>22</xdr:row>
          <xdr:rowOff>365760</xdr:rowOff>
        </xdr:to>
        <xdr:sp macro="" textlink="">
          <xdr:nvSpPr>
            <xdr:cNvPr id="12332" name="Check Box 44" descr="(нажать если ДА)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2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24</xdr:row>
          <xdr:rowOff>31805</xdr:rowOff>
        </xdr:from>
        <xdr:to>
          <xdr:col>3</xdr:col>
          <xdr:colOff>1550504</xdr:colOff>
          <xdr:row>24</xdr:row>
          <xdr:rowOff>341906</xdr:rowOff>
        </xdr:to>
        <xdr:sp macro="" textlink="">
          <xdr:nvSpPr>
            <xdr:cNvPr id="12333" name="Check Box 45" descr="(нажать если ДА)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2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25</xdr:row>
          <xdr:rowOff>31805</xdr:rowOff>
        </xdr:from>
        <xdr:to>
          <xdr:col>3</xdr:col>
          <xdr:colOff>1550504</xdr:colOff>
          <xdr:row>25</xdr:row>
          <xdr:rowOff>341906</xdr:rowOff>
        </xdr:to>
        <xdr:sp macro="" textlink="">
          <xdr:nvSpPr>
            <xdr:cNvPr id="12334" name="Check Box 46" descr="(нажать если ДА)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2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26</xdr:row>
          <xdr:rowOff>31805</xdr:rowOff>
        </xdr:from>
        <xdr:to>
          <xdr:col>3</xdr:col>
          <xdr:colOff>1550504</xdr:colOff>
          <xdr:row>26</xdr:row>
          <xdr:rowOff>341906</xdr:rowOff>
        </xdr:to>
        <xdr:sp macro="" textlink="">
          <xdr:nvSpPr>
            <xdr:cNvPr id="12335" name="Check Box 47" descr="(нажать если ДА)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2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21</xdr:row>
          <xdr:rowOff>39757</xdr:rowOff>
        </xdr:from>
        <xdr:to>
          <xdr:col>3</xdr:col>
          <xdr:colOff>1550504</xdr:colOff>
          <xdr:row>21</xdr:row>
          <xdr:rowOff>341906</xdr:rowOff>
        </xdr:to>
        <xdr:sp macro="" textlink="">
          <xdr:nvSpPr>
            <xdr:cNvPr id="12336" name="Check Box 48" descr="(нажать если ДА)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2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28</xdr:row>
          <xdr:rowOff>39757</xdr:rowOff>
        </xdr:from>
        <xdr:to>
          <xdr:col>3</xdr:col>
          <xdr:colOff>1510748</xdr:colOff>
          <xdr:row>28</xdr:row>
          <xdr:rowOff>341906</xdr:rowOff>
        </xdr:to>
        <xdr:sp macro="" textlink="">
          <xdr:nvSpPr>
            <xdr:cNvPr id="12342" name="Check Box 54" descr="(нажать если ДА)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2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29</xdr:row>
          <xdr:rowOff>47708</xdr:rowOff>
        </xdr:from>
        <xdr:to>
          <xdr:col>3</xdr:col>
          <xdr:colOff>1510748</xdr:colOff>
          <xdr:row>29</xdr:row>
          <xdr:rowOff>365760</xdr:rowOff>
        </xdr:to>
        <xdr:sp macro="" textlink="">
          <xdr:nvSpPr>
            <xdr:cNvPr id="12343" name="Check Box 55" descr="(нажать если ДА)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2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30</xdr:row>
          <xdr:rowOff>39757</xdr:rowOff>
        </xdr:from>
        <xdr:to>
          <xdr:col>3</xdr:col>
          <xdr:colOff>1510748</xdr:colOff>
          <xdr:row>30</xdr:row>
          <xdr:rowOff>341906</xdr:rowOff>
        </xdr:to>
        <xdr:sp macro="" textlink="">
          <xdr:nvSpPr>
            <xdr:cNvPr id="12344" name="Check Box 56" descr="(нажать если ДА)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2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32</xdr:row>
          <xdr:rowOff>31805</xdr:rowOff>
        </xdr:from>
        <xdr:to>
          <xdr:col>3</xdr:col>
          <xdr:colOff>1510748</xdr:colOff>
          <xdr:row>32</xdr:row>
          <xdr:rowOff>333955</xdr:rowOff>
        </xdr:to>
        <xdr:sp macro="" textlink="">
          <xdr:nvSpPr>
            <xdr:cNvPr id="12345" name="Check Box 57" descr="(нажать если ДА)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2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33</xdr:row>
          <xdr:rowOff>31805</xdr:rowOff>
        </xdr:from>
        <xdr:to>
          <xdr:col>3</xdr:col>
          <xdr:colOff>1510748</xdr:colOff>
          <xdr:row>33</xdr:row>
          <xdr:rowOff>341906</xdr:rowOff>
        </xdr:to>
        <xdr:sp macro="" textlink="">
          <xdr:nvSpPr>
            <xdr:cNvPr id="12346" name="Check Box 58" descr="(нажать если ДА)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2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34</xdr:row>
          <xdr:rowOff>31805</xdr:rowOff>
        </xdr:from>
        <xdr:to>
          <xdr:col>3</xdr:col>
          <xdr:colOff>1510748</xdr:colOff>
          <xdr:row>34</xdr:row>
          <xdr:rowOff>333955</xdr:rowOff>
        </xdr:to>
        <xdr:sp macro="" textlink="">
          <xdr:nvSpPr>
            <xdr:cNvPr id="12347" name="Check Box 59" descr="(нажать если ДА)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2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36</xdr:row>
          <xdr:rowOff>47708</xdr:rowOff>
        </xdr:from>
        <xdr:to>
          <xdr:col>3</xdr:col>
          <xdr:colOff>1510748</xdr:colOff>
          <xdr:row>37</xdr:row>
          <xdr:rowOff>0</xdr:rowOff>
        </xdr:to>
        <xdr:sp macro="" textlink="">
          <xdr:nvSpPr>
            <xdr:cNvPr id="12354" name="Check Box 66" descr="(нажать если ДА)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2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37</xdr:row>
          <xdr:rowOff>47708</xdr:rowOff>
        </xdr:from>
        <xdr:to>
          <xdr:col>3</xdr:col>
          <xdr:colOff>1510748</xdr:colOff>
          <xdr:row>38</xdr:row>
          <xdr:rowOff>0</xdr:rowOff>
        </xdr:to>
        <xdr:sp macro="" textlink="">
          <xdr:nvSpPr>
            <xdr:cNvPr id="12355" name="Check Box 67" descr="(нажать если ДА)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2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38</xdr:row>
          <xdr:rowOff>79513</xdr:rowOff>
        </xdr:from>
        <xdr:to>
          <xdr:col>3</xdr:col>
          <xdr:colOff>1510748</xdr:colOff>
          <xdr:row>39</xdr:row>
          <xdr:rowOff>0</xdr:rowOff>
        </xdr:to>
        <xdr:sp macro="" textlink="">
          <xdr:nvSpPr>
            <xdr:cNvPr id="12356" name="Check Box 68" descr="(нажать если ДА)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2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39</xdr:row>
          <xdr:rowOff>79513</xdr:rowOff>
        </xdr:from>
        <xdr:to>
          <xdr:col>3</xdr:col>
          <xdr:colOff>1510748</xdr:colOff>
          <xdr:row>40</xdr:row>
          <xdr:rowOff>0</xdr:rowOff>
        </xdr:to>
        <xdr:sp macro="" textlink="">
          <xdr:nvSpPr>
            <xdr:cNvPr id="12357" name="Check Box 69" descr="(нажать если ДА)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2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40</xdr:row>
          <xdr:rowOff>47708</xdr:rowOff>
        </xdr:from>
        <xdr:to>
          <xdr:col>3</xdr:col>
          <xdr:colOff>1510748</xdr:colOff>
          <xdr:row>41</xdr:row>
          <xdr:rowOff>0</xdr:rowOff>
        </xdr:to>
        <xdr:sp macro="" textlink="">
          <xdr:nvSpPr>
            <xdr:cNvPr id="12358" name="Check Box 70" descr="(нажать если ДА)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2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41</xdr:row>
          <xdr:rowOff>39757</xdr:rowOff>
        </xdr:from>
        <xdr:to>
          <xdr:col>3</xdr:col>
          <xdr:colOff>1510748</xdr:colOff>
          <xdr:row>41</xdr:row>
          <xdr:rowOff>341906</xdr:rowOff>
        </xdr:to>
        <xdr:sp macro="" textlink="">
          <xdr:nvSpPr>
            <xdr:cNvPr id="12359" name="Check Box 71" descr="(нажать если ДА)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2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42</xdr:row>
          <xdr:rowOff>63610</xdr:rowOff>
        </xdr:from>
        <xdr:to>
          <xdr:col>3</xdr:col>
          <xdr:colOff>1510748</xdr:colOff>
          <xdr:row>43</xdr:row>
          <xdr:rowOff>0</xdr:rowOff>
        </xdr:to>
        <xdr:sp macro="" textlink="">
          <xdr:nvSpPr>
            <xdr:cNvPr id="12360" name="Check Box 72" descr="(нажать если ДА)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2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43</xdr:row>
          <xdr:rowOff>39757</xdr:rowOff>
        </xdr:from>
        <xdr:to>
          <xdr:col>3</xdr:col>
          <xdr:colOff>1510748</xdr:colOff>
          <xdr:row>43</xdr:row>
          <xdr:rowOff>341906</xdr:rowOff>
        </xdr:to>
        <xdr:sp macro="" textlink="">
          <xdr:nvSpPr>
            <xdr:cNvPr id="12361" name="Check Box 73" descr="(нажать если ДА)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2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48</xdr:row>
          <xdr:rowOff>47708</xdr:rowOff>
        </xdr:from>
        <xdr:to>
          <xdr:col>3</xdr:col>
          <xdr:colOff>1510748</xdr:colOff>
          <xdr:row>48</xdr:row>
          <xdr:rowOff>365760</xdr:rowOff>
        </xdr:to>
        <xdr:sp macro="" textlink="">
          <xdr:nvSpPr>
            <xdr:cNvPr id="12362" name="Check Box 74" descr="(нажать если ДА)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2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49</xdr:row>
          <xdr:rowOff>47708</xdr:rowOff>
        </xdr:from>
        <xdr:to>
          <xdr:col>3</xdr:col>
          <xdr:colOff>1510748</xdr:colOff>
          <xdr:row>49</xdr:row>
          <xdr:rowOff>365760</xdr:rowOff>
        </xdr:to>
        <xdr:sp macro="" textlink="">
          <xdr:nvSpPr>
            <xdr:cNvPr id="12363" name="Check Box 75" descr="(нажать если ДА)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2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50</xdr:row>
          <xdr:rowOff>39757</xdr:rowOff>
        </xdr:from>
        <xdr:to>
          <xdr:col>3</xdr:col>
          <xdr:colOff>1510748</xdr:colOff>
          <xdr:row>50</xdr:row>
          <xdr:rowOff>341906</xdr:rowOff>
        </xdr:to>
        <xdr:sp macro="" textlink="">
          <xdr:nvSpPr>
            <xdr:cNvPr id="12364" name="Check Box 76" descr="(нажать если ДА)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2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44</xdr:row>
          <xdr:rowOff>39757</xdr:rowOff>
        </xdr:from>
        <xdr:to>
          <xdr:col>3</xdr:col>
          <xdr:colOff>1510748</xdr:colOff>
          <xdr:row>44</xdr:row>
          <xdr:rowOff>341906</xdr:rowOff>
        </xdr:to>
        <xdr:sp macro="" textlink="">
          <xdr:nvSpPr>
            <xdr:cNvPr id="12365" name="Check Box 77" descr="(нажать если ДА)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2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46</xdr:row>
          <xdr:rowOff>39757</xdr:rowOff>
        </xdr:from>
        <xdr:to>
          <xdr:col>3</xdr:col>
          <xdr:colOff>1510748</xdr:colOff>
          <xdr:row>46</xdr:row>
          <xdr:rowOff>341906</xdr:rowOff>
        </xdr:to>
        <xdr:sp macro="" textlink="">
          <xdr:nvSpPr>
            <xdr:cNvPr id="12366" name="Check Box 78" descr="(нажать если ДА)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2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45</xdr:row>
          <xdr:rowOff>39757</xdr:rowOff>
        </xdr:from>
        <xdr:to>
          <xdr:col>3</xdr:col>
          <xdr:colOff>1510748</xdr:colOff>
          <xdr:row>45</xdr:row>
          <xdr:rowOff>341906</xdr:rowOff>
        </xdr:to>
        <xdr:sp macro="" textlink="">
          <xdr:nvSpPr>
            <xdr:cNvPr id="12367" name="Check Box 79" descr="(нажать если ДА)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2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8</xdr:row>
          <xdr:rowOff>79513</xdr:rowOff>
        </xdr:from>
        <xdr:to>
          <xdr:col>3</xdr:col>
          <xdr:colOff>1534602</xdr:colOff>
          <xdr:row>8</xdr:row>
          <xdr:rowOff>365760</xdr:rowOff>
        </xdr:to>
        <xdr:sp macro="" textlink="">
          <xdr:nvSpPr>
            <xdr:cNvPr id="6149" name="Check Box 5" descr="(нажать если ДА)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79513</xdr:rowOff>
        </xdr:from>
        <xdr:to>
          <xdr:col>3</xdr:col>
          <xdr:colOff>1534602</xdr:colOff>
          <xdr:row>9</xdr:row>
          <xdr:rowOff>365760</xdr:rowOff>
        </xdr:to>
        <xdr:sp macro="" textlink="">
          <xdr:nvSpPr>
            <xdr:cNvPr id="6151" name="Check Box 7" descr="(нажать если ДА)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79513</xdr:rowOff>
        </xdr:from>
        <xdr:to>
          <xdr:col>3</xdr:col>
          <xdr:colOff>1534602</xdr:colOff>
          <xdr:row>10</xdr:row>
          <xdr:rowOff>365760</xdr:rowOff>
        </xdr:to>
        <xdr:sp macro="" textlink="">
          <xdr:nvSpPr>
            <xdr:cNvPr id="6155" name="Check Box 11" descr="(нажать если ДА)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79513</xdr:rowOff>
        </xdr:from>
        <xdr:to>
          <xdr:col>3</xdr:col>
          <xdr:colOff>1534602</xdr:colOff>
          <xdr:row>11</xdr:row>
          <xdr:rowOff>365760</xdr:rowOff>
        </xdr:to>
        <xdr:sp macro="" textlink="">
          <xdr:nvSpPr>
            <xdr:cNvPr id="6157" name="Check Box 13" descr="(нажать если ДА)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79513</xdr:rowOff>
        </xdr:from>
        <xdr:to>
          <xdr:col>3</xdr:col>
          <xdr:colOff>1534602</xdr:colOff>
          <xdr:row>12</xdr:row>
          <xdr:rowOff>365760</xdr:rowOff>
        </xdr:to>
        <xdr:sp macro="" textlink="">
          <xdr:nvSpPr>
            <xdr:cNvPr id="6159" name="Check Box 15" descr="(нажать если ДА)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13</xdr:row>
          <xdr:rowOff>79513</xdr:rowOff>
        </xdr:from>
        <xdr:to>
          <xdr:col>3</xdr:col>
          <xdr:colOff>1534602</xdr:colOff>
          <xdr:row>13</xdr:row>
          <xdr:rowOff>365760</xdr:rowOff>
        </xdr:to>
        <xdr:sp macro="" textlink="">
          <xdr:nvSpPr>
            <xdr:cNvPr id="6161" name="Check Box 17" descr="(нажать если ДА)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79513</xdr:rowOff>
        </xdr:from>
        <xdr:to>
          <xdr:col>3</xdr:col>
          <xdr:colOff>1534602</xdr:colOff>
          <xdr:row>14</xdr:row>
          <xdr:rowOff>365760</xdr:rowOff>
        </xdr:to>
        <xdr:sp macro="" textlink="">
          <xdr:nvSpPr>
            <xdr:cNvPr id="6163" name="Check Box 19" descr="(нажать если ДА)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F2D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79513</xdr:rowOff>
        </xdr:from>
        <xdr:to>
          <xdr:col>3</xdr:col>
          <xdr:colOff>1534602</xdr:colOff>
          <xdr:row>14</xdr:row>
          <xdr:rowOff>365760</xdr:rowOff>
        </xdr:to>
        <xdr:sp macro="" textlink="">
          <xdr:nvSpPr>
            <xdr:cNvPr id="6165" name="Check Box 21" descr="(нажать если ДА)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79513</xdr:rowOff>
        </xdr:from>
        <xdr:to>
          <xdr:col>3</xdr:col>
          <xdr:colOff>1534602</xdr:colOff>
          <xdr:row>15</xdr:row>
          <xdr:rowOff>365760</xdr:rowOff>
        </xdr:to>
        <xdr:sp macro="" textlink="">
          <xdr:nvSpPr>
            <xdr:cNvPr id="6167" name="Check Box 23" descr="(нажать если ДА)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17</xdr:row>
          <xdr:rowOff>79513</xdr:rowOff>
        </xdr:from>
        <xdr:to>
          <xdr:col>3</xdr:col>
          <xdr:colOff>1534602</xdr:colOff>
          <xdr:row>18</xdr:row>
          <xdr:rowOff>0</xdr:rowOff>
        </xdr:to>
        <xdr:sp macro="" textlink="">
          <xdr:nvSpPr>
            <xdr:cNvPr id="6173" name="Check Box 29" descr="(нажать если ДА)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18</xdr:row>
          <xdr:rowOff>79513</xdr:rowOff>
        </xdr:from>
        <xdr:to>
          <xdr:col>3</xdr:col>
          <xdr:colOff>1534602</xdr:colOff>
          <xdr:row>18</xdr:row>
          <xdr:rowOff>365760</xdr:rowOff>
        </xdr:to>
        <xdr:sp macro="" textlink="">
          <xdr:nvSpPr>
            <xdr:cNvPr id="6175" name="Check Box 31" descr="(нажать если ДА)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19</xdr:row>
          <xdr:rowOff>79513</xdr:rowOff>
        </xdr:from>
        <xdr:to>
          <xdr:col>3</xdr:col>
          <xdr:colOff>1534602</xdr:colOff>
          <xdr:row>19</xdr:row>
          <xdr:rowOff>365760</xdr:rowOff>
        </xdr:to>
        <xdr:sp macro="" textlink="">
          <xdr:nvSpPr>
            <xdr:cNvPr id="6177" name="Check Box 33" descr="(нажать если ДА)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7</xdr:row>
          <xdr:rowOff>79513</xdr:rowOff>
        </xdr:from>
        <xdr:to>
          <xdr:col>3</xdr:col>
          <xdr:colOff>1534602</xdr:colOff>
          <xdr:row>7</xdr:row>
          <xdr:rowOff>365760</xdr:rowOff>
        </xdr:to>
        <xdr:sp macro="" textlink="">
          <xdr:nvSpPr>
            <xdr:cNvPr id="6183" name="Check Box 39" descr="(нажать если ДА)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7</xdr:row>
          <xdr:rowOff>39757</xdr:rowOff>
        </xdr:from>
        <xdr:to>
          <xdr:col>3</xdr:col>
          <xdr:colOff>1534602</xdr:colOff>
          <xdr:row>7</xdr:row>
          <xdr:rowOff>341906</xdr:rowOff>
        </xdr:to>
        <xdr:sp macro="" textlink="">
          <xdr:nvSpPr>
            <xdr:cNvPr id="5158" name="Check Box 38" descr="(нажать если ДА)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8</xdr:row>
          <xdr:rowOff>39757</xdr:rowOff>
        </xdr:from>
        <xdr:to>
          <xdr:col>3</xdr:col>
          <xdr:colOff>1534602</xdr:colOff>
          <xdr:row>8</xdr:row>
          <xdr:rowOff>341906</xdr:rowOff>
        </xdr:to>
        <xdr:sp macro="" textlink="">
          <xdr:nvSpPr>
            <xdr:cNvPr id="5160" name="Check Box 40" descr="(нажать если ДА)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39757</xdr:rowOff>
        </xdr:from>
        <xdr:to>
          <xdr:col>3</xdr:col>
          <xdr:colOff>1534602</xdr:colOff>
          <xdr:row>9</xdr:row>
          <xdr:rowOff>341906</xdr:rowOff>
        </xdr:to>
        <xdr:sp macro="" textlink="">
          <xdr:nvSpPr>
            <xdr:cNvPr id="5161" name="Check Box 41" descr="(нажать если ДА)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39757</xdr:rowOff>
        </xdr:from>
        <xdr:to>
          <xdr:col>3</xdr:col>
          <xdr:colOff>1534602</xdr:colOff>
          <xdr:row>10</xdr:row>
          <xdr:rowOff>341906</xdr:rowOff>
        </xdr:to>
        <xdr:sp macro="" textlink="">
          <xdr:nvSpPr>
            <xdr:cNvPr id="5162" name="Check Box 42" descr="(нажать если ДА)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39757</xdr:rowOff>
        </xdr:from>
        <xdr:to>
          <xdr:col>3</xdr:col>
          <xdr:colOff>1534602</xdr:colOff>
          <xdr:row>11</xdr:row>
          <xdr:rowOff>341906</xdr:rowOff>
        </xdr:to>
        <xdr:sp macro="" textlink="">
          <xdr:nvSpPr>
            <xdr:cNvPr id="5163" name="Check Box 43" descr="(нажать если ДА)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39757</xdr:rowOff>
        </xdr:from>
        <xdr:to>
          <xdr:col>3</xdr:col>
          <xdr:colOff>1534602</xdr:colOff>
          <xdr:row>12</xdr:row>
          <xdr:rowOff>341906</xdr:rowOff>
        </xdr:to>
        <xdr:sp macro="" textlink="">
          <xdr:nvSpPr>
            <xdr:cNvPr id="5164" name="Check Box 44" descr="(нажать если ДА)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13</xdr:row>
          <xdr:rowOff>39757</xdr:rowOff>
        </xdr:from>
        <xdr:to>
          <xdr:col>3</xdr:col>
          <xdr:colOff>1534602</xdr:colOff>
          <xdr:row>13</xdr:row>
          <xdr:rowOff>341906</xdr:rowOff>
        </xdr:to>
        <xdr:sp macro="" textlink="">
          <xdr:nvSpPr>
            <xdr:cNvPr id="5166" name="Check Box 46" descr="(нажать если ДА)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39757</xdr:rowOff>
        </xdr:from>
        <xdr:to>
          <xdr:col>3</xdr:col>
          <xdr:colOff>1534602</xdr:colOff>
          <xdr:row>14</xdr:row>
          <xdr:rowOff>341906</xdr:rowOff>
        </xdr:to>
        <xdr:sp macro="" textlink="">
          <xdr:nvSpPr>
            <xdr:cNvPr id="5167" name="Check Box 47" descr="(нажать если ДА)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F2D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18</xdr:row>
          <xdr:rowOff>39757</xdr:rowOff>
        </xdr:from>
        <xdr:to>
          <xdr:col>3</xdr:col>
          <xdr:colOff>1534602</xdr:colOff>
          <xdr:row>18</xdr:row>
          <xdr:rowOff>341906</xdr:rowOff>
        </xdr:to>
        <xdr:sp macro="" textlink="">
          <xdr:nvSpPr>
            <xdr:cNvPr id="5168" name="Check Box 48" descr="(нажать если ДА)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19</xdr:row>
          <xdr:rowOff>39757</xdr:rowOff>
        </xdr:from>
        <xdr:to>
          <xdr:col>3</xdr:col>
          <xdr:colOff>1534602</xdr:colOff>
          <xdr:row>19</xdr:row>
          <xdr:rowOff>341906</xdr:rowOff>
        </xdr:to>
        <xdr:sp macro="" textlink="">
          <xdr:nvSpPr>
            <xdr:cNvPr id="5169" name="Check Box 49" descr="(нажать если ДА)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20</xdr:row>
          <xdr:rowOff>39757</xdr:rowOff>
        </xdr:from>
        <xdr:to>
          <xdr:col>3</xdr:col>
          <xdr:colOff>1534602</xdr:colOff>
          <xdr:row>20</xdr:row>
          <xdr:rowOff>341906</xdr:rowOff>
        </xdr:to>
        <xdr:sp macro="" textlink="">
          <xdr:nvSpPr>
            <xdr:cNvPr id="5170" name="Check Box 50" descr="(нажать если ДА)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39757</xdr:rowOff>
        </xdr:from>
        <xdr:to>
          <xdr:col>3</xdr:col>
          <xdr:colOff>1534602</xdr:colOff>
          <xdr:row>14</xdr:row>
          <xdr:rowOff>341906</xdr:rowOff>
        </xdr:to>
        <xdr:sp macro="" textlink="">
          <xdr:nvSpPr>
            <xdr:cNvPr id="5172" name="Check Box 52" descr="(нажать если ДА)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39757</xdr:rowOff>
        </xdr:from>
        <xdr:to>
          <xdr:col>3</xdr:col>
          <xdr:colOff>1534602</xdr:colOff>
          <xdr:row>15</xdr:row>
          <xdr:rowOff>341906</xdr:rowOff>
        </xdr:to>
        <xdr:sp macro="" textlink="">
          <xdr:nvSpPr>
            <xdr:cNvPr id="5176" name="Check Box 56" descr="(нажать если ДА)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F2D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39757</xdr:rowOff>
        </xdr:from>
        <xdr:to>
          <xdr:col>3</xdr:col>
          <xdr:colOff>1534602</xdr:colOff>
          <xdr:row>15</xdr:row>
          <xdr:rowOff>341906</xdr:rowOff>
        </xdr:to>
        <xdr:sp macro="" textlink="">
          <xdr:nvSpPr>
            <xdr:cNvPr id="5177" name="Check Box 57" descr="(нажать если ДА)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13</xdr:row>
          <xdr:rowOff>87464</xdr:rowOff>
        </xdr:from>
        <xdr:to>
          <xdr:col>3</xdr:col>
          <xdr:colOff>2003729</xdr:colOff>
          <xdr:row>13</xdr:row>
          <xdr:rowOff>294198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14</xdr:row>
          <xdr:rowOff>87464</xdr:rowOff>
        </xdr:from>
        <xdr:to>
          <xdr:col>3</xdr:col>
          <xdr:colOff>2003729</xdr:colOff>
          <xdr:row>14</xdr:row>
          <xdr:rowOff>294198</xdr:rowOff>
        </xdr:to>
        <xdr:sp macro="" textlink="">
          <xdr:nvSpPr>
            <xdr:cNvPr id="8202" name="Drop Dow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15</xdr:row>
          <xdr:rowOff>95416</xdr:rowOff>
        </xdr:from>
        <xdr:to>
          <xdr:col>3</xdr:col>
          <xdr:colOff>2003729</xdr:colOff>
          <xdr:row>15</xdr:row>
          <xdr:rowOff>302150</xdr:rowOff>
        </xdr:to>
        <xdr:sp macro="" textlink="">
          <xdr:nvSpPr>
            <xdr:cNvPr id="8203" name="Drop Dow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16</xdr:row>
          <xdr:rowOff>222637</xdr:rowOff>
        </xdr:from>
        <xdr:to>
          <xdr:col>3</xdr:col>
          <xdr:colOff>2003729</xdr:colOff>
          <xdr:row>16</xdr:row>
          <xdr:rowOff>445273</xdr:rowOff>
        </xdr:to>
        <xdr:sp macro="" textlink="">
          <xdr:nvSpPr>
            <xdr:cNvPr id="8204" name="Drop Dow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381663</xdr:colOff>
          <xdr:row>17</xdr:row>
          <xdr:rowOff>341906</xdr:rowOff>
        </xdr:from>
        <xdr:to>
          <xdr:col>3</xdr:col>
          <xdr:colOff>2003729</xdr:colOff>
          <xdr:row>17</xdr:row>
          <xdr:rowOff>548640</xdr:rowOff>
        </xdr:to>
        <xdr:sp macro="" textlink="">
          <xdr:nvSpPr>
            <xdr:cNvPr id="8205" name="Drop Down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3" Type="http://schemas.openxmlformats.org/officeDocument/2006/relationships/ctrlProp" Target="../ctrlProps/ctrlProp37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6" Type="http://schemas.openxmlformats.org/officeDocument/2006/relationships/comments" Target="../comments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ctrlProp" Target="../ctrlProps/ctrlProp50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6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4.xml"/><Relationship Id="rId7" Type="http://schemas.openxmlformats.org/officeDocument/2006/relationships/ctrlProp" Target="../ctrlProps/ctrlProp68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3" tint="0.249977111117893"/>
  </sheetPr>
  <dimension ref="B1:D12"/>
  <sheetViews>
    <sheetView showGridLines="0" showRowColHeaders="0" tabSelected="1" zoomScaleNormal="100" workbookViewId="0">
      <selection activeCell="D5" sqref="D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9765625" defaultRowHeight="14.4"/>
  <cols>
    <col min="1" max="1" width="4.09765625" style="1" customWidth="1"/>
    <col min="2" max="2" width="9.09765625" style="1"/>
    <col min="3" max="3" width="92.69921875" style="1" customWidth="1"/>
    <col min="4" max="4" width="16" style="1" customWidth="1"/>
    <col min="5" max="16384" width="9.09765625" style="1"/>
  </cols>
  <sheetData>
    <row r="1" spans="2:4" ht="20.7">
      <c r="B1" s="63"/>
      <c r="C1" s="120" t="s">
        <v>305</v>
      </c>
      <c r="D1" s="120"/>
    </row>
    <row r="2" spans="2:4">
      <c r="B2" s="63"/>
    </row>
    <row r="3" spans="2:4">
      <c r="B3" s="63"/>
      <c r="C3" s="118" t="s">
        <v>1</v>
      </c>
      <c r="D3" s="119"/>
    </row>
    <row r="4" spans="2:4">
      <c r="B4" s="63"/>
      <c r="C4" s="63"/>
    </row>
    <row r="5" spans="2:4" ht="25.2" customHeight="1">
      <c r="C5" s="52" t="s">
        <v>228</v>
      </c>
      <c r="D5" s="117" t="s">
        <v>0</v>
      </c>
    </row>
    <row r="6" spans="2:4" ht="25.2" customHeight="1">
      <c r="C6" s="52" t="s">
        <v>261</v>
      </c>
      <c r="D6" s="117" t="s">
        <v>0</v>
      </c>
    </row>
    <row r="7" spans="2:4" ht="25.2" customHeight="1">
      <c r="C7" s="52" t="s">
        <v>278</v>
      </c>
      <c r="D7" s="117" t="s">
        <v>0</v>
      </c>
    </row>
    <row r="8" spans="2:4" ht="25.2" customHeight="1">
      <c r="C8" s="52" t="s">
        <v>279</v>
      </c>
      <c r="D8" s="117" t="s">
        <v>0</v>
      </c>
    </row>
    <row r="9" spans="2:4" ht="25.2" customHeight="1">
      <c r="C9" s="52" t="s">
        <v>227</v>
      </c>
      <c r="D9" s="117" t="s">
        <v>0</v>
      </c>
    </row>
    <row r="10" spans="2:4" ht="25.2" customHeight="1">
      <c r="C10" s="52" t="s">
        <v>229</v>
      </c>
      <c r="D10" s="117" t="s">
        <v>0</v>
      </c>
    </row>
    <row r="11" spans="2:4" ht="25.2" customHeight="1">
      <c r="D11" s="3"/>
    </row>
    <row r="12" spans="2:4" ht="25.2" customHeight="1">
      <c r="C12" s="47" t="s">
        <v>230</v>
      </c>
      <c r="D12" s="117" t="s">
        <v>0</v>
      </c>
    </row>
  </sheetData>
  <sheetProtection algorithmName="SHA-512" hashValue="d9c6iZMASz6UY9U1JDLs8yGTNGMDGepc9kA728p0JlxefVA2+AYpJp4cVlvKup2F2R3aaJfYi9oVutDMnTbkHg==" saltValue="WTi61Y2j9lDAzWWxRAhzRA==" spinCount="100000" sheet="1" objects="1" scenarios="1"/>
  <mergeCells count="2">
    <mergeCell ref="C3:D3"/>
    <mergeCell ref="C1:D1"/>
  </mergeCells>
  <hyperlinks>
    <hyperlink ref="D5" location="'1'!A1" display="Перейти"/>
    <hyperlink ref="D6" location="'2'!A1" display="Перейти"/>
    <hyperlink ref="D8" location="'4'!A1" display="Перейти"/>
    <hyperlink ref="D7" location="'3'!A1" display="Перейти"/>
    <hyperlink ref="D10" location="'6'!A1" display="Перейти"/>
    <hyperlink ref="D9" location="'5'!A1" display="Перейти"/>
    <hyperlink ref="D12" location="ВЫГРУЗИТЬ!A1" display="Перейти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2:Q12"/>
  <sheetViews>
    <sheetView showGridLines="0" showRowColHeaders="0" zoomScaleNormal="100" workbookViewId="0">
      <selection activeCell="Q11" sqref="Q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/>
  <cols>
    <col min="1" max="1" width="13.296875" customWidth="1"/>
    <col min="7" max="7" width="17.3984375" customWidth="1"/>
    <col min="9" max="9" width="29.296875" customWidth="1"/>
    <col min="15" max="15" width="17.3984375" customWidth="1"/>
    <col min="17" max="17" width="30.296875" customWidth="1"/>
  </cols>
  <sheetData>
    <row r="2" spans="2:17">
      <c r="B2" s="16" t="s">
        <v>171</v>
      </c>
      <c r="J2" s="16" t="s">
        <v>172</v>
      </c>
    </row>
    <row r="4" spans="2:17" ht="15.65">
      <c r="B4" s="201" t="s">
        <v>175</v>
      </c>
      <c r="C4" s="202"/>
      <c r="D4" s="202"/>
      <c r="E4" s="202"/>
      <c r="F4" s="203"/>
      <c r="G4" s="89">
        <f>SUM(G8:G11)</f>
        <v>0</v>
      </c>
      <c r="J4" s="201" t="s">
        <v>175</v>
      </c>
      <c r="K4" s="202"/>
      <c r="L4" s="202"/>
      <c r="M4" s="202"/>
      <c r="N4" s="203"/>
      <c r="O4" s="89">
        <f>SUM(O8:O11)</f>
        <v>0</v>
      </c>
    </row>
    <row r="5" spans="2:17" ht="15.65">
      <c r="B5" s="201" t="s">
        <v>209</v>
      </c>
      <c r="C5" s="202"/>
      <c r="D5" s="202"/>
      <c r="E5" s="202"/>
      <c r="F5" s="203"/>
      <c r="G5" s="89">
        <f>Ответы!C149</f>
        <v>0</v>
      </c>
      <c r="J5" s="201" t="s">
        <v>209</v>
      </c>
      <c r="K5" s="202"/>
      <c r="L5" s="202"/>
      <c r="M5" s="202"/>
      <c r="N5" s="203"/>
      <c r="O5" s="89">
        <f>Ответы!C149</f>
        <v>0</v>
      </c>
    </row>
    <row r="6" spans="2:17" ht="15.65">
      <c r="B6" s="201" t="s">
        <v>264</v>
      </c>
      <c r="C6" s="202"/>
      <c r="D6" s="202"/>
      <c r="E6" s="202"/>
      <c r="F6" s="203"/>
      <c r="G6" s="89" t="e">
        <f>G4/G5</f>
        <v>#DIV/0!</v>
      </c>
      <c r="J6" s="201" t="s">
        <v>264</v>
      </c>
      <c r="K6" s="202"/>
      <c r="L6" s="202"/>
      <c r="M6" s="202"/>
      <c r="N6" s="203"/>
      <c r="O6" s="89" t="e">
        <f>O4/O5</f>
        <v>#DIV/0!</v>
      </c>
    </row>
    <row r="7" spans="2:17">
      <c r="G7" s="7"/>
      <c r="H7" s="68"/>
      <c r="O7" s="7"/>
      <c r="P7" s="68"/>
    </row>
    <row r="8" spans="2:17" ht="15.65">
      <c r="B8" s="190" t="s">
        <v>162</v>
      </c>
      <c r="C8" s="200"/>
      <c r="D8" s="200"/>
      <c r="E8" s="200"/>
      <c r="F8" s="191"/>
      <c r="G8" s="89">
        <f>SUM(Ответы!I65:J65,Ответы!I104)</f>
        <v>0</v>
      </c>
      <c r="H8" s="69" t="e">
        <f>G8/$G$5</f>
        <v>#DIV/0!</v>
      </c>
      <c r="I8" t="s">
        <v>301</v>
      </c>
      <c r="J8" s="190" t="s">
        <v>162</v>
      </c>
      <c r="K8" s="200"/>
      <c r="L8" s="200"/>
      <c r="M8" s="200"/>
      <c r="N8" s="191"/>
      <c r="O8" s="89">
        <f>SUM(Ответы!K104)</f>
        <v>0</v>
      </c>
      <c r="P8" s="69" t="e">
        <f>O8/$O$5</f>
        <v>#DIV/0!</v>
      </c>
      <c r="Q8" t="s">
        <v>303</v>
      </c>
    </row>
    <row r="9" spans="2:17" ht="15.65">
      <c r="B9" s="190" t="s">
        <v>163</v>
      </c>
      <c r="C9" s="200"/>
      <c r="D9" s="200"/>
      <c r="E9" s="200"/>
      <c r="F9" s="191"/>
      <c r="G9" s="89">
        <f>SUM(Ответы!Q140)</f>
        <v>0</v>
      </c>
      <c r="H9" s="69" t="e">
        <f>G9/$G$5</f>
        <v>#DIV/0!</v>
      </c>
      <c r="I9" t="s">
        <v>256</v>
      </c>
      <c r="J9" s="190" t="s">
        <v>163</v>
      </c>
      <c r="K9" s="200"/>
      <c r="L9" s="200"/>
      <c r="M9" s="200"/>
      <c r="N9" s="191"/>
      <c r="O9" s="89">
        <f>SUM(Ответы!I120)</f>
        <v>0</v>
      </c>
      <c r="P9" s="69" t="e">
        <f>O9/$O$5</f>
        <v>#DIV/0!</v>
      </c>
      <c r="Q9" t="s">
        <v>257</v>
      </c>
    </row>
    <row r="10" spans="2:17" ht="15.65">
      <c r="B10" s="190" t="s">
        <v>164</v>
      </c>
      <c r="C10" s="200"/>
      <c r="D10" s="200"/>
      <c r="E10" s="200"/>
      <c r="F10" s="191"/>
      <c r="G10" s="89">
        <f>SUM(Ответы!I85:J85)</f>
        <v>0</v>
      </c>
      <c r="H10" s="69" t="e">
        <f>G10/$G$5</f>
        <v>#DIV/0!</v>
      </c>
      <c r="I10" t="s">
        <v>302</v>
      </c>
      <c r="J10" s="190" t="s">
        <v>164</v>
      </c>
      <c r="K10" s="200"/>
      <c r="L10" s="200"/>
      <c r="M10" s="200"/>
      <c r="N10" s="191"/>
      <c r="O10" s="89">
        <f>Ответы!L85</f>
        <v>0</v>
      </c>
      <c r="P10" s="69" t="e">
        <f>O10/$O$5</f>
        <v>#DIV/0!</v>
      </c>
      <c r="Q10" t="s">
        <v>304</v>
      </c>
    </row>
    <row r="11" spans="2:17" ht="15.65">
      <c r="B11" s="190" t="s">
        <v>165</v>
      </c>
      <c r="C11" s="200"/>
      <c r="D11" s="200"/>
      <c r="E11" s="200"/>
      <c r="F11" s="191"/>
      <c r="G11" s="89">
        <f>Ответы!I175</f>
        <v>0</v>
      </c>
      <c r="H11" s="69" t="e">
        <f>G11/$G$5</f>
        <v>#DIV/0!</v>
      </c>
      <c r="I11" t="s">
        <v>258</v>
      </c>
      <c r="J11" s="190" t="s">
        <v>165</v>
      </c>
      <c r="K11" s="200"/>
      <c r="L11" s="200"/>
      <c r="M11" s="200"/>
      <c r="N11" s="191"/>
      <c r="O11" s="59" t="s">
        <v>244</v>
      </c>
      <c r="P11" s="76" t="s">
        <v>244</v>
      </c>
    </row>
    <row r="12" spans="2:17">
      <c r="H12" s="68"/>
    </row>
  </sheetData>
  <mergeCells count="14">
    <mergeCell ref="J9:N9"/>
    <mergeCell ref="J10:N10"/>
    <mergeCell ref="J11:N11"/>
    <mergeCell ref="B6:F6"/>
    <mergeCell ref="J4:N4"/>
    <mergeCell ref="J5:N5"/>
    <mergeCell ref="J6:N6"/>
    <mergeCell ref="J8:N8"/>
    <mergeCell ref="B11:F11"/>
    <mergeCell ref="B4:F4"/>
    <mergeCell ref="B5:F5"/>
    <mergeCell ref="B8:F8"/>
    <mergeCell ref="B9:F9"/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4" tint="0.79998168889431442"/>
  </sheetPr>
  <dimension ref="A1:G36"/>
  <sheetViews>
    <sheetView showGridLines="0" showRowColHeaders="0" zoomScaleNormal="100" workbookViewId="0"/>
  </sheetViews>
  <sheetFormatPr defaultColWidth="9.09765625" defaultRowHeight="14.4"/>
  <cols>
    <col min="1" max="1" width="4.09765625" style="3" customWidth="1"/>
    <col min="2" max="2" width="40.09765625" style="3" customWidth="1"/>
    <col min="3" max="3" width="42.59765625" style="3" customWidth="1"/>
    <col min="4" max="7" width="14.8984375" style="3" customWidth="1"/>
    <col min="8" max="16384" width="9.09765625" style="3"/>
  </cols>
  <sheetData>
    <row r="1" spans="1:7">
      <c r="A1" s="77"/>
      <c r="B1" s="78" t="s">
        <v>206</v>
      </c>
    </row>
    <row r="2" spans="1:7">
      <c r="B2" s="78" t="s">
        <v>215</v>
      </c>
      <c r="C2" s="63"/>
    </row>
    <row r="3" spans="1:7">
      <c r="B3" s="63"/>
      <c r="C3" s="63"/>
    </row>
    <row r="4" spans="1:7">
      <c r="B4" s="127" t="s">
        <v>219</v>
      </c>
      <c r="C4" s="127"/>
      <c r="D4" s="127"/>
      <c r="E4" s="127"/>
      <c r="F4" s="127"/>
      <c r="G4" s="127"/>
    </row>
    <row r="5" spans="1:7">
      <c r="B5" s="126" t="s">
        <v>220</v>
      </c>
      <c r="C5" s="126"/>
      <c r="D5" s="126"/>
      <c r="E5" s="126"/>
      <c r="F5" s="126"/>
      <c r="G5" s="126"/>
    </row>
    <row r="7" spans="1:7" ht="27.7" customHeight="1">
      <c r="B7" s="10" t="s">
        <v>24</v>
      </c>
      <c r="C7" s="43"/>
      <c r="D7" s="11"/>
    </row>
    <row r="8" spans="1:7" ht="27.7" customHeight="1">
      <c r="B8" s="10" t="s">
        <v>25</v>
      </c>
      <c r="C8" s="43"/>
    </row>
    <row r="9" spans="1:7" ht="27.7" customHeight="1">
      <c r="B9" s="10" t="s">
        <v>21</v>
      </c>
      <c r="C9" s="43"/>
      <c r="D9" s="11"/>
    </row>
    <row r="10" spans="1:7" ht="27.7" customHeight="1">
      <c r="B10" s="10" t="s">
        <v>22</v>
      </c>
      <c r="C10" s="44"/>
    </row>
    <row r="11" spans="1:7" ht="22.55" customHeight="1">
      <c r="B11" s="10" t="s">
        <v>23</v>
      </c>
      <c r="C11" s="45"/>
    </row>
    <row r="12" spans="1:7" ht="22.55" customHeight="1">
      <c r="B12" s="10" t="s">
        <v>26</v>
      </c>
      <c r="C12" s="45"/>
    </row>
    <row r="13" spans="1:7" ht="22.55" customHeight="1">
      <c r="B13" s="10" t="s">
        <v>168</v>
      </c>
      <c r="C13" s="67"/>
    </row>
    <row r="16" spans="1:7">
      <c r="B16" s="126" t="s">
        <v>221</v>
      </c>
      <c r="C16" s="126"/>
      <c r="D16" s="126"/>
      <c r="E16" s="126"/>
      <c r="F16" s="126"/>
      <c r="G16" s="126"/>
    </row>
    <row r="18" spans="2:7" ht="42.75" customHeight="1">
      <c r="B18" s="122" t="s">
        <v>2</v>
      </c>
      <c r="C18" s="122" t="s">
        <v>7</v>
      </c>
      <c r="D18" s="128" t="s">
        <v>31</v>
      </c>
      <c r="E18" s="128"/>
      <c r="F18" s="128" t="s">
        <v>30</v>
      </c>
      <c r="G18" s="128"/>
    </row>
    <row r="19" spans="2:7" ht="28.8">
      <c r="B19" s="123"/>
      <c r="C19" s="123"/>
      <c r="D19" s="18" t="s">
        <v>3</v>
      </c>
      <c r="E19" s="18" t="s">
        <v>4</v>
      </c>
      <c r="F19" s="6" t="s">
        <v>231</v>
      </c>
      <c r="G19" s="6" t="s">
        <v>29</v>
      </c>
    </row>
    <row r="20" spans="2:7" ht="12.05" customHeight="1">
      <c r="B20" s="22">
        <v>1</v>
      </c>
      <c r="C20" s="23">
        <v>2</v>
      </c>
      <c r="D20" s="20">
        <v>3</v>
      </c>
      <c r="E20" s="20">
        <v>4</v>
      </c>
      <c r="F20" s="21">
        <v>5</v>
      </c>
      <c r="G20" s="21">
        <v>6</v>
      </c>
    </row>
    <row r="21" spans="2:7" ht="21.8" customHeight="1">
      <c r="B21" s="124" t="s">
        <v>5</v>
      </c>
      <c r="C21" s="125"/>
      <c r="D21" s="112"/>
      <c r="E21" s="112"/>
      <c r="F21" s="113"/>
      <c r="G21" s="113"/>
    </row>
    <row r="22" spans="2:7">
      <c r="B22" s="121" t="s">
        <v>6</v>
      </c>
      <c r="C22" s="121"/>
      <c r="D22" s="121"/>
      <c r="E22" s="121"/>
      <c r="F22" s="121"/>
      <c r="G22" s="121"/>
    </row>
    <row r="23" spans="2:7" ht="54.8" customHeight="1">
      <c r="B23" s="4" t="s">
        <v>8</v>
      </c>
      <c r="C23" s="19" t="s">
        <v>9</v>
      </c>
      <c r="D23" s="114"/>
      <c r="E23" s="114"/>
    </row>
    <row r="24" spans="2:7" ht="61.55" customHeight="1">
      <c r="B24" s="5" t="s">
        <v>10</v>
      </c>
      <c r="C24" s="19" t="s">
        <v>280</v>
      </c>
      <c r="D24" s="114"/>
      <c r="E24" s="114"/>
    </row>
    <row r="25" spans="2:7" ht="13.5" customHeight="1"/>
    <row r="31" spans="2:7" hidden="1"/>
    <row r="32" spans="2:7" hidden="1"/>
    <row r="33" hidden="1"/>
    <row r="34" hidden="1"/>
    <row r="35" hidden="1"/>
    <row r="36" hidden="1"/>
  </sheetData>
  <sheetProtection algorithmName="SHA-512" hashValue="Iur1SJ9DRCiJNrbEyRJaPrSu7UTH6YUWKyrWMTAwSGfqHqKqva4BaK4mHpwT2w+fhVPyYiGkmfdrAiHNJ941FA==" saltValue="piB+PRRmMB63gUYPKmiMQw==" spinCount="100000" sheet="1" objects="1" scenarios="1" selectLockedCells="1"/>
  <mergeCells count="9">
    <mergeCell ref="B22:G22"/>
    <mergeCell ref="C18:C19"/>
    <mergeCell ref="B21:C21"/>
    <mergeCell ref="B5:G5"/>
    <mergeCell ref="B4:G4"/>
    <mergeCell ref="B16:G16"/>
    <mergeCell ref="D18:E18"/>
    <mergeCell ref="B18:B19"/>
    <mergeCell ref="F18:G18"/>
  </mergeCells>
  <phoneticPr fontId="10" type="noConversion"/>
  <dataValidations count="2">
    <dataValidation type="decimal" allowBlank="1" showInputMessage="1" showErrorMessage="1" errorTitle="Неверный ввод" error="В эту ячейку можно ввести только действительные числа от 0 и более." sqref="C10">
      <formula1>0</formula1>
      <formula2>99999999999999</formula2>
    </dataValidation>
    <dataValidation type="decimal" allowBlank="1" showInputMessage="1" showErrorMessage="1" errorTitle="Неверное значение при вводе" error="В эту ячейку можно ввести только действительные числа от 0 и выше." sqref="D23:E24 D21:G21">
      <formula1>0</formula1>
      <formula2>99999999999999</formula2>
    </dataValidation>
  </dataValidations>
  <hyperlinks>
    <hyperlink ref="B2" location="'2'!A1" display="Следующий раздел &gt;&gt;&gt;"/>
    <hyperlink ref="B1" location="Содержание!D4" display="Вернуться к содержанию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theme="4" tint="0.79998168889431442"/>
  </sheetPr>
  <dimension ref="A1:I51"/>
  <sheetViews>
    <sheetView showGridLines="0" showRowColHeaders="0" zoomScaleNormal="100" workbookViewId="0">
      <pane xSplit="1" ySplit="7" topLeftCell="B8" activePane="bottomRight" state="frozen"/>
      <selection activeCell="G26" sqref="G26:J26"/>
      <selection pane="topRight" activeCell="G26" sqref="G26:J26"/>
      <selection pane="bottomLeft" activeCell="G26" sqref="G26:J26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984375" defaultRowHeight="14.4"/>
  <cols>
    <col min="1" max="1" width="5.3984375" style="61" customWidth="1"/>
    <col min="2" max="2" width="50.59765625" style="1" customWidth="1"/>
    <col min="3" max="3" width="46.8984375" style="1" customWidth="1"/>
    <col min="4" max="4" width="24.8984375" style="1" customWidth="1"/>
    <col min="5" max="6" width="17.59765625" style="1" customWidth="1"/>
    <col min="7" max="7" width="14.296875" style="1" hidden="1" customWidth="1"/>
    <col min="8" max="8" width="18.09765625" style="1" hidden="1" customWidth="1"/>
    <col min="9" max="9" width="20.8984375" style="35" hidden="1" customWidth="1"/>
    <col min="10" max="16384" width="8.8984375" style="1"/>
  </cols>
  <sheetData>
    <row r="1" spans="1:9">
      <c r="A1" s="83"/>
      <c r="B1" s="78" t="s">
        <v>206</v>
      </c>
    </row>
    <row r="2" spans="1:9">
      <c r="A2" s="66"/>
      <c r="B2" s="78" t="s">
        <v>204</v>
      </c>
    </row>
    <row r="3" spans="1:9">
      <c r="A3" s="66"/>
      <c r="B3" s="78" t="s">
        <v>205</v>
      </c>
    </row>
    <row r="5" spans="1:9">
      <c r="B5" s="132" t="s">
        <v>222</v>
      </c>
      <c r="C5" s="132"/>
      <c r="D5" s="132"/>
      <c r="E5" s="132"/>
      <c r="F5" s="132"/>
      <c r="G5" s="132"/>
      <c r="H5" s="132"/>
    </row>
    <row r="6" spans="1:9" ht="34.9" customHeight="1">
      <c r="B6" s="122" t="s">
        <v>202</v>
      </c>
      <c r="C6" s="122" t="s">
        <v>263</v>
      </c>
      <c r="D6" s="122" t="s">
        <v>259</v>
      </c>
      <c r="E6" s="128" t="s">
        <v>240</v>
      </c>
      <c r="F6" s="128"/>
      <c r="G6" s="128" t="s">
        <v>216</v>
      </c>
      <c r="H6" s="128"/>
    </row>
    <row r="7" spans="1:9" ht="59.95" customHeight="1">
      <c r="B7" s="123"/>
      <c r="C7" s="123"/>
      <c r="D7" s="123"/>
      <c r="E7" s="55" t="s">
        <v>217</v>
      </c>
      <c r="F7" s="55" t="s">
        <v>218</v>
      </c>
      <c r="G7" s="55" t="s">
        <v>207</v>
      </c>
      <c r="H7" s="55" t="s">
        <v>208</v>
      </c>
    </row>
    <row r="8" spans="1:9" ht="29.15" customHeight="1">
      <c r="B8" s="133" t="s">
        <v>223</v>
      </c>
      <c r="C8" s="133"/>
      <c r="D8" s="133"/>
      <c r="E8" s="133"/>
      <c r="F8" s="133"/>
      <c r="G8" s="133"/>
      <c r="H8" s="133"/>
    </row>
    <row r="9" spans="1:9" ht="30.7" customHeight="1">
      <c r="A9" s="61" t="s">
        <v>132</v>
      </c>
      <c r="B9" s="24" t="s">
        <v>143</v>
      </c>
      <c r="C9" s="115" t="s">
        <v>80</v>
      </c>
      <c r="D9" s="80"/>
      <c r="E9" s="42">
        <v>0</v>
      </c>
      <c r="F9" s="42">
        <v>0</v>
      </c>
      <c r="G9" s="42">
        <v>0</v>
      </c>
      <c r="H9" s="42">
        <v>0</v>
      </c>
      <c r="I9" s="81" t="b">
        <v>0</v>
      </c>
    </row>
    <row r="10" spans="1:9" ht="30.7" customHeight="1">
      <c r="A10" s="61" t="s">
        <v>133</v>
      </c>
      <c r="B10" s="24" t="s">
        <v>144</v>
      </c>
      <c r="C10" s="115" t="s">
        <v>80</v>
      </c>
      <c r="D10" s="80"/>
      <c r="E10" s="42">
        <v>0</v>
      </c>
      <c r="F10" s="42">
        <v>0</v>
      </c>
      <c r="G10" s="42">
        <v>0</v>
      </c>
      <c r="H10" s="42">
        <v>0</v>
      </c>
      <c r="I10" s="81" t="b">
        <v>0</v>
      </c>
    </row>
    <row r="11" spans="1:9" ht="30.7" customHeight="1">
      <c r="A11" s="61" t="s">
        <v>134</v>
      </c>
      <c r="B11" s="24" t="s">
        <v>187</v>
      </c>
      <c r="C11" s="115" t="s">
        <v>80</v>
      </c>
      <c r="D11" s="80"/>
      <c r="E11" s="42">
        <v>0</v>
      </c>
      <c r="F11" s="42">
        <v>0</v>
      </c>
      <c r="G11" s="42">
        <v>0</v>
      </c>
      <c r="H11" s="42">
        <v>0</v>
      </c>
      <c r="I11" s="81" t="b">
        <v>0</v>
      </c>
    </row>
    <row r="12" spans="1:9" ht="30.7" customHeight="1">
      <c r="A12" s="61" t="s">
        <v>135</v>
      </c>
      <c r="B12" s="24" t="s">
        <v>145</v>
      </c>
      <c r="C12" s="115" t="s">
        <v>80</v>
      </c>
      <c r="D12" s="80"/>
      <c r="E12" s="42">
        <v>0</v>
      </c>
      <c r="F12" s="42">
        <v>0</v>
      </c>
      <c r="G12" s="42">
        <v>0</v>
      </c>
      <c r="H12" s="42">
        <v>0</v>
      </c>
      <c r="I12" s="81" t="b">
        <v>0</v>
      </c>
    </row>
    <row r="13" spans="1:9" ht="30.7" customHeight="1">
      <c r="A13" s="61" t="s">
        <v>136</v>
      </c>
      <c r="B13" s="24" t="s">
        <v>146</v>
      </c>
      <c r="C13" s="115" t="s">
        <v>80</v>
      </c>
      <c r="D13" s="80"/>
      <c r="E13" s="42">
        <v>0</v>
      </c>
      <c r="F13" s="42">
        <v>0</v>
      </c>
      <c r="G13" s="42">
        <v>0</v>
      </c>
      <c r="H13" s="42">
        <v>0</v>
      </c>
      <c r="I13" s="81" t="b">
        <v>0</v>
      </c>
    </row>
    <row r="14" spans="1:9" ht="14.4" customHeight="1">
      <c r="B14" s="129" t="s">
        <v>125</v>
      </c>
      <c r="C14" s="130"/>
      <c r="D14" s="130"/>
      <c r="E14" s="130"/>
      <c r="F14" s="130"/>
      <c r="G14" s="130"/>
      <c r="H14" s="131"/>
    </row>
    <row r="15" spans="1:9" ht="30.05" customHeight="1">
      <c r="A15" s="61" t="s">
        <v>137</v>
      </c>
      <c r="B15" s="88" t="s">
        <v>80</v>
      </c>
      <c r="C15" s="88" t="s">
        <v>80</v>
      </c>
      <c r="D15" s="80"/>
      <c r="E15" s="42">
        <v>0</v>
      </c>
      <c r="F15" s="42">
        <v>0</v>
      </c>
      <c r="G15" s="42">
        <v>0</v>
      </c>
      <c r="H15" s="42">
        <v>0</v>
      </c>
      <c r="I15" s="81" t="b">
        <v>0</v>
      </c>
    </row>
    <row r="16" spans="1:9" ht="30.05" customHeight="1">
      <c r="A16" s="61" t="s">
        <v>138</v>
      </c>
      <c r="B16" s="88" t="s">
        <v>80</v>
      </c>
      <c r="C16" s="88" t="s">
        <v>80</v>
      </c>
      <c r="D16" s="80"/>
      <c r="E16" s="42">
        <v>0</v>
      </c>
      <c r="F16" s="42">
        <v>0</v>
      </c>
      <c r="G16" s="42">
        <v>0</v>
      </c>
      <c r="H16" s="42">
        <v>0</v>
      </c>
      <c r="I16" s="81" t="b">
        <v>0</v>
      </c>
    </row>
    <row r="17" spans="1:9" ht="30.05" customHeight="1">
      <c r="A17" s="61" t="s">
        <v>139</v>
      </c>
      <c r="B17" s="88" t="s">
        <v>80</v>
      </c>
      <c r="C17" s="88" t="s">
        <v>80</v>
      </c>
      <c r="D17" s="80"/>
      <c r="E17" s="42">
        <v>0</v>
      </c>
      <c r="F17" s="42">
        <v>0</v>
      </c>
      <c r="G17" s="42">
        <v>0</v>
      </c>
      <c r="H17" s="42">
        <v>0</v>
      </c>
      <c r="I17" s="81" t="b">
        <v>0</v>
      </c>
    </row>
    <row r="18" spans="1:9" ht="29.15" customHeight="1">
      <c r="B18" s="133" t="s">
        <v>224</v>
      </c>
      <c r="C18" s="133"/>
      <c r="D18" s="133"/>
      <c r="E18" s="133"/>
      <c r="F18" s="133"/>
      <c r="G18" s="133"/>
      <c r="H18" s="133"/>
    </row>
    <row r="19" spans="1:9" ht="33.049999999999997" customHeight="1">
      <c r="A19" s="61" t="s">
        <v>113</v>
      </c>
      <c r="B19" s="24" t="s">
        <v>265</v>
      </c>
      <c r="C19" s="115" t="s">
        <v>80</v>
      </c>
      <c r="D19" s="80"/>
      <c r="E19" s="42">
        <v>0</v>
      </c>
      <c r="F19" s="42">
        <v>0</v>
      </c>
      <c r="G19" s="42">
        <v>0</v>
      </c>
      <c r="H19" s="42">
        <v>0</v>
      </c>
      <c r="I19" s="81" t="b">
        <v>0</v>
      </c>
    </row>
    <row r="20" spans="1:9" ht="33.049999999999997" customHeight="1">
      <c r="A20" s="61" t="s">
        <v>116</v>
      </c>
      <c r="B20" s="24" t="s">
        <v>232</v>
      </c>
      <c r="C20" s="115" t="s">
        <v>80</v>
      </c>
      <c r="D20" s="80"/>
      <c r="E20" s="42">
        <v>0</v>
      </c>
      <c r="F20" s="42">
        <v>0</v>
      </c>
      <c r="G20" s="42">
        <v>0</v>
      </c>
      <c r="H20" s="42">
        <v>0</v>
      </c>
      <c r="I20" s="81" t="b">
        <v>0</v>
      </c>
    </row>
    <row r="21" spans="1:9" ht="33.049999999999997" customHeight="1">
      <c r="A21" s="61" t="s">
        <v>117</v>
      </c>
      <c r="B21" s="24" t="s">
        <v>122</v>
      </c>
      <c r="C21" s="115" t="s">
        <v>80</v>
      </c>
      <c r="D21" s="80"/>
      <c r="E21" s="42">
        <v>0</v>
      </c>
      <c r="F21" s="42">
        <v>0</v>
      </c>
      <c r="G21" s="42">
        <v>0</v>
      </c>
      <c r="H21" s="42">
        <v>0</v>
      </c>
      <c r="I21" s="81" t="b">
        <v>0</v>
      </c>
    </row>
    <row r="22" spans="1:9" ht="33.049999999999997" customHeight="1">
      <c r="A22" s="61" t="s">
        <v>118</v>
      </c>
      <c r="B22" s="24" t="s">
        <v>123</v>
      </c>
      <c r="C22" s="115" t="s">
        <v>80</v>
      </c>
      <c r="D22" s="80"/>
      <c r="E22" s="42">
        <v>0</v>
      </c>
      <c r="F22" s="42">
        <v>0</v>
      </c>
      <c r="G22" s="42">
        <v>0</v>
      </c>
      <c r="H22" s="42">
        <v>0</v>
      </c>
      <c r="I22" s="81" t="b">
        <v>0</v>
      </c>
    </row>
    <row r="23" spans="1:9" ht="33.049999999999997" customHeight="1">
      <c r="A23" s="61" t="s">
        <v>118</v>
      </c>
      <c r="B23" s="24" t="s">
        <v>124</v>
      </c>
      <c r="C23" s="115" t="s">
        <v>80</v>
      </c>
      <c r="D23" s="80"/>
      <c r="E23" s="42">
        <v>0</v>
      </c>
      <c r="F23" s="42">
        <v>0</v>
      </c>
      <c r="G23" s="42">
        <v>0</v>
      </c>
      <c r="H23" s="42">
        <v>0</v>
      </c>
      <c r="I23" s="81" t="b">
        <v>0</v>
      </c>
    </row>
    <row r="24" spans="1:9" ht="14.4" customHeight="1">
      <c r="B24" s="129" t="s">
        <v>125</v>
      </c>
      <c r="C24" s="130"/>
      <c r="D24" s="130"/>
      <c r="E24" s="130"/>
      <c r="F24" s="130"/>
      <c r="G24" s="130"/>
      <c r="H24" s="131"/>
    </row>
    <row r="25" spans="1:9" ht="30.05" customHeight="1">
      <c r="A25" s="61" t="s">
        <v>119</v>
      </c>
      <c r="B25" s="88" t="s">
        <v>80</v>
      </c>
      <c r="C25" s="88" t="s">
        <v>80</v>
      </c>
      <c r="D25" s="80"/>
      <c r="E25" s="42">
        <v>0</v>
      </c>
      <c r="F25" s="42">
        <v>0</v>
      </c>
      <c r="G25" s="42">
        <v>0</v>
      </c>
      <c r="H25" s="42">
        <v>0</v>
      </c>
      <c r="I25" s="81" t="b">
        <v>0</v>
      </c>
    </row>
    <row r="26" spans="1:9" ht="30.05" customHeight="1">
      <c r="A26" s="61" t="s">
        <v>119</v>
      </c>
      <c r="B26" s="88" t="s">
        <v>80</v>
      </c>
      <c r="C26" s="88" t="s">
        <v>80</v>
      </c>
      <c r="D26" s="80"/>
      <c r="E26" s="42">
        <v>0</v>
      </c>
      <c r="F26" s="42">
        <v>0</v>
      </c>
      <c r="G26" s="42">
        <v>0</v>
      </c>
      <c r="H26" s="42">
        <v>0</v>
      </c>
      <c r="I26" s="81" t="b">
        <v>0</v>
      </c>
    </row>
    <row r="27" spans="1:9" ht="30.05" customHeight="1">
      <c r="A27" s="61" t="s">
        <v>119</v>
      </c>
      <c r="B27" s="88" t="s">
        <v>80</v>
      </c>
      <c r="C27" s="88" t="s">
        <v>80</v>
      </c>
      <c r="D27" s="80"/>
      <c r="E27" s="42">
        <v>0</v>
      </c>
      <c r="F27" s="42">
        <v>0</v>
      </c>
      <c r="G27" s="42">
        <v>0</v>
      </c>
      <c r="H27" s="42">
        <v>0</v>
      </c>
      <c r="I27" s="81" t="b">
        <v>0</v>
      </c>
    </row>
    <row r="28" spans="1:9" ht="29.15" customHeight="1">
      <c r="B28" s="133" t="s">
        <v>225</v>
      </c>
      <c r="C28" s="133"/>
      <c r="D28" s="133"/>
      <c r="E28" s="133"/>
      <c r="F28" s="133"/>
      <c r="G28" s="133"/>
      <c r="H28" s="133"/>
    </row>
    <row r="29" spans="1:9" ht="30.7" customHeight="1">
      <c r="A29" s="61" t="s">
        <v>126</v>
      </c>
      <c r="B29" s="24" t="s">
        <v>140</v>
      </c>
      <c r="C29" s="115" t="s">
        <v>80</v>
      </c>
      <c r="D29" s="80"/>
      <c r="E29" s="42">
        <v>0</v>
      </c>
      <c r="F29" s="42">
        <v>0</v>
      </c>
      <c r="G29" s="42">
        <v>0</v>
      </c>
      <c r="H29" s="42">
        <v>0</v>
      </c>
      <c r="I29" s="81" t="b">
        <v>0</v>
      </c>
    </row>
    <row r="30" spans="1:9" ht="30.7" customHeight="1">
      <c r="A30" s="61" t="s">
        <v>127</v>
      </c>
      <c r="B30" s="24" t="s">
        <v>141</v>
      </c>
      <c r="C30" s="115" t="s">
        <v>80</v>
      </c>
      <c r="D30" s="80"/>
      <c r="E30" s="42">
        <v>0</v>
      </c>
      <c r="F30" s="42">
        <v>0</v>
      </c>
      <c r="G30" s="42">
        <v>0</v>
      </c>
      <c r="H30" s="42">
        <v>0</v>
      </c>
      <c r="I30" s="81" t="b">
        <v>0</v>
      </c>
    </row>
    <row r="31" spans="1:9" ht="30.7" customHeight="1">
      <c r="A31" s="61" t="s">
        <v>128</v>
      </c>
      <c r="B31" s="24" t="s">
        <v>142</v>
      </c>
      <c r="C31" s="115" t="s">
        <v>80</v>
      </c>
      <c r="D31" s="80"/>
      <c r="E31" s="42">
        <v>0</v>
      </c>
      <c r="F31" s="42">
        <v>0</v>
      </c>
      <c r="G31" s="42">
        <v>0</v>
      </c>
      <c r="H31" s="42">
        <v>0</v>
      </c>
      <c r="I31" s="81" t="b">
        <v>0</v>
      </c>
    </row>
    <row r="32" spans="1:9" ht="14.4" customHeight="1">
      <c r="B32" s="129" t="s">
        <v>125</v>
      </c>
      <c r="C32" s="130"/>
      <c r="D32" s="130"/>
      <c r="E32" s="130"/>
      <c r="F32" s="130"/>
      <c r="G32" s="130"/>
      <c r="H32" s="131"/>
    </row>
    <row r="33" spans="1:9" ht="30.05" customHeight="1">
      <c r="A33" s="61" t="s">
        <v>129</v>
      </c>
      <c r="B33" s="88" t="s">
        <v>80</v>
      </c>
      <c r="C33" s="88" t="s">
        <v>80</v>
      </c>
      <c r="D33" s="80"/>
      <c r="E33" s="42">
        <v>0</v>
      </c>
      <c r="F33" s="42">
        <v>0</v>
      </c>
      <c r="G33" s="42">
        <v>0</v>
      </c>
      <c r="H33" s="42">
        <v>0</v>
      </c>
      <c r="I33" s="81" t="b">
        <v>0</v>
      </c>
    </row>
    <row r="34" spans="1:9" ht="30.05" customHeight="1">
      <c r="A34" s="61" t="s">
        <v>130</v>
      </c>
      <c r="B34" s="88" t="s">
        <v>80</v>
      </c>
      <c r="C34" s="88" t="s">
        <v>80</v>
      </c>
      <c r="D34" s="80"/>
      <c r="E34" s="42">
        <v>0</v>
      </c>
      <c r="F34" s="42">
        <v>0</v>
      </c>
      <c r="G34" s="42">
        <v>0</v>
      </c>
      <c r="H34" s="42">
        <v>0</v>
      </c>
      <c r="I34" s="81" t="b">
        <v>0</v>
      </c>
    </row>
    <row r="35" spans="1:9" ht="30.05" customHeight="1">
      <c r="A35" s="61" t="s">
        <v>131</v>
      </c>
      <c r="B35" s="88" t="s">
        <v>80</v>
      </c>
      <c r="C35" s="88" t="s">
        <v>80</v>
      </c>
      <c r="D35" s="80"/>
      <c r="E35" s="42">
        <v>0</v>
      </c>
      <c r="F35" s="42">
        <v>0</v>
      </c>
      <c r="G35" s="42">
        <v>0</v>
      </c>
      <c r="H35" s="42">
        <v>0</v>
      </c>
      <c r="I35" s="81" t="b">
        <v>0</v>
      </c>
    </row>
    <row r="36" spans="1:9" ht="29.15" customHeight="1">
      <c r="B36" s="133" t="s">
        <v>226</v>
      </c>
      <c r="C36" s="133"/>
      <c r="D36" s="133"/>
      <c r="E36" s="133"/>
      <c r="F36" s="133"/>
      <c r="G36" s="133"/>
      <c r="H36" s="133"/>
    </row>
    <row r="37" spans="1:9" ht="29.3" customHeight="1">
      <c r="A37" s="61" t="s">
        <v>11</v>
      </c>
      <c r="B37" s="24" t="s">
        <v>176</v>
      </c>
      <c r="C37" s="115" t="s">
        <v>80</v>
      </c>
      <c r="D37" s="80"/>
      <c r="E37" s="42">
        <v>0</v>
      </c>
      <c r="F37" s="42">
        <v>0</v>
      </c>
      <c r="G37" s="42">
        <v>0</v>
      </c>
      <c r="H37" s="42">
        <v>0</v>
      </c>
      <c r="I37" s="81" t="b">
        <v>0</v>
      </c>
    </row>
    <row r="38" spans="1:9" ht="29.3" customHeight="1">
      <c r="A38" s="61" t="s">
        <v>147</v>
      </c>
      <c r="B38" s="24" t="s">
        <v>177</v>
      </c>
      <c r="C38" s="115" t="s">
        <v>80</v>
      </c>
      <c r="D38" s="80"/>
      <c r="E38" s="42">
        <v>0</v>
      </c>
      <c r="F38" s="42">
        <v>0</v>
      </c>
      <c r="G38" s="42">
        <v>0</v>
      </c>
      <c r="H38" s="42">
        <v>0</v>
      </c>
      <c r="I38" s="81" t="b">
        <v>0</v>
      </c>
    </row>
    <row r="39" spans="1:9" ht="29.3" customHeight="1">
      <c r="A39" s="61" t="s">
        <v>148</v>
      </c>
      <c r="B39" s="24" t="s">
        <v>178</v>
      </c>
      <c r="C39" s="115" t="s">
        <v>80</v>
      </c>
      <c r="D39" s="80"/>
      <c r="E39" s="42">
        <v>0</v>
      </c>
      <c r="F39" s="42">
        <v>0</v>
      </c>
      <c r="G39" s="42">
        <v>0</v>
      </c>
      <c r="H39" s="42">
        <v>0</v>
      </c>
      <c r="I39" s="81" t="b">
        <v>0</v>
      </c>
    </row>
    <row r="40" spans="1:9" ht="29.3" customHeight="1">
      <c r="A40" s="61" t="s">
        <v>149</v>
      </c>
      <c r="B40" s="24" t="s">
        <v>179</v>
      </c>
      <c r="C40" s="115" t="s">
        <v>80</v>
      </c>
      <c r="D40" s="80"/>
      <c r="E40" s="42">
        <v>0</v>
      </c>
      <c r="F40" s="42">
        <v>0</v>
      </c>
      <c r="G40" s="42">
        <v>0</v>
      </c>
      <c r="H40" s="42">
        <v>0</v>
      </c>
      <c r="I40" s="81" t="b">
        <v>0</v>
      </c>
    </row>
    <row r="41" spans="1:9" ht="29.3" customHeight="1">
      <c r="A41" s="61" t="s">
        <v>150</v>
      </c>
      <c r="B41" s="24" t="s">
        <v>180</v>
      </c>
      <c r="C41" s="115" t="s">
        <v>80</v>
      </c>
      <c r="D41" s="80"/>
      <c r="E41" s="42">
        <v>0</v>
      </c>
      <c r="F41" s="42">
        <v>0</v>
      </c>
      <c r="G41" s="42">
        <v>0</v>
      </c>
      <c r="H41" s="42">
        <v>0</v>
      </c>
      <c r="I41" s="81" t="b">
        <v>0</v>
      </c>
    </row>
    <row r="42" spans="1:9" ht="29.3" customHeight="1">
      <c r="A42" s="61" t="s">
        <v>151</v>
      </c>
      <c r="B42" s="24" t="s">
        <v>181</v>
      </c>
      <c r="C42" s="115" t="s">
        <v>80</v>
      </c>
      <c r="D42" s="80"/>
      <c r="E42" s="42">
        <v>0</v>
      </c>
      <c r="F42" s="42">
        <v>0</v>
      </c>
      <c r="G42" s="42">
        <v>0</v>
      </c>
      <c r="H42" s="42">
        <v>0</v>
      </c>
      <c r="I42" s="81" t="b">
        <v>0</v>
      </c>
    </row>
    <row r="43" spans="1:9" ht="29.3" customHeight="1">
      <c r="A43" s="61" t="s">
        <v>152</v>
      </c>
      <c r="B43" s="24" t="s">
        <v>182</v>
      </c>
      <c r="C43" s="115" t="s">
        <v>80</v>
      </c>
      <c r="D43" s="80"/>
      <c r="E43" s="42">
        <v>0</v>
      </c>
      <c r="F43" s="42">
        <v>0</v>
      </c>
      <c r="G43" s="42">
        <v>0</v>
      </c>
      <c r="H43" s="42">
        <v>0</v>
      </c>
      <c r="I43" s="81" t="b">
        <v>0</v>
      </c>
    </row>
    <row r="44" spans="1:9" ht="29.3" customHeight="1">
      <c r="A44" s="61" t="s">
        <v>153</v>
      </c>
      <c r="B44" s="24" t="s">
        <v>183</v>
      </c>
      <c r="C44" s="115" t="s">
        <v>80</v>
      </c>
      <c r="D44" s="80"/>
      <c r="E44" s="42">
        <v>0</v>
      </c>
      <c r="F44" s="42">
        <v>0</v>
      </c>
      <c r="G44" s="42">
        <v>0</v>
      </c>
      <c r="H44" s="42">
        <v>0</v>
      </c>
      <c r="I44" s="81" t="b">
        <v>0</v>
      </c>
    </row>
    <row r="45" spans="1:9" ht="29.3" customHeight="1">
      <c r="A45" s="61" t="s">
        <v>154</v>
      </c>
      <c r="B45" s="24" t="s">
        <v>184</v>
      </c>
      <c r="C45" s="115" t="s">
        <v>80</v>
      </c>
      <c r="D45" s="80"/>
      <c r="E45" s="42">
        <v>0</v>
      </c>
      <c r="F45" s="42">
        <v>0</v>
      </c>
      <c r="G45" s="42">
        <v>0</v>
      </c>
      <c r="H45" s="42">
        <v>0</v>
      </c>
      <c r="I45" s="81" t="b">
        <v>0</v>
      </c>
    </row>
    <row r="46" spans="1:9" ht="29.3" customHeight="1">
      <c r="A46" s="61" t="s">
        <v>155</v>
      </c>
      <c r="B46" s="24" t="s">
        <v>185</v>
      </c>
      <c r="C46" s="115" t="s">
        <v>80</v>
      </c>
      <c r="D46" s="80"/>
      <c r="E46" s="42">
        <v>0</v>
      </c>
      <c r="F46" s="42">
        <v>0</v>
      </c>
      <c r="G46" s="42">
        <v>0</v>
      </c>
      <c r="H46" s="42">
        <v>0</v>
      </c>
      <c r="I46" s="81" t="b">
        <v>0</v>
      </c>
    </row>
    <row r="47" spans="1:9" ht="29.3" customHeight="1">
      <c r="A47" s="61" t="s">
        <v>156</v>
      </c>
      <c r="B47" s="24" t="s">
        <v>186</v>
      </c>
      <c r="C47" s="115" t="s">
        <v>80</v>
      </c>
      <c r="D47" s="80"/>
      <c r="E47" s="42">
        <v>0</v>
      </c>
      <c r="F47" s="42">
        <v>0</v>
      </c>
      <c r="G47" s="42">
        <v>0</v>
      </c>
      <c r="H47" s="42">
        <v>0</v>
      </c>
      <c r="I47" s="81" t="b">
        <v>0</v>
      </c>
    </row>
    <row r="48" spans="1:9" ht="14.4" customHeight="1">
      <c r="B48" s="129" t="s">
        <v>125</v>
      </c>
      <c r="C48" s="130"/>
      <c r="D48" s="130"/>
      <c r="E48" s="130"/>
      <c r="F48" s="130"/>
      <c r="G48" s="130"/>
      <c r="H48" s="131"/>
    </row>
    <row r="49" spans="1:9" ht="30.05" customHeight="1">
      <c r="A49" s="61" t="s">
        <v>157</v>
      </c>
      <c r="B49" s="88" t="s">
        <v>80</v>
      </c>
      <c r="C49" s="88" t="s">
        <v>80</v>
      </c>
      <c r="D49" s="80"/>
      <c r="E49" s="42">
        <v>0</v>
      </c>
      <c r="F49" s="42">
        <v>0</v>
      </c>
      <c r="G49" s="42">
        <v>0</v>
      </c>
      <c r="H49" s="42">
        <v>0</v>
      </c>
      <c r="I49" s="81" t="b">
        <v>0</v>
      </c>
    </row>
    <row r="50" spans="1:9" ht="30.05" customHeight="1">
      <c r="A50" s="61" t="s">
        <v>158</v>
      </c>
      <c r="B50" s="88" t="s">
        <v>80</v>
      </c>
      <c r="C50" s="88" t="s">
        <v>80</v>
      </c>
      <c r="D50" s="80"/>
      <c r="E50" s="42">
        <v>0</v>
      </c>
      <c r="F50" s="42">
        <v>0</v>
      </c>
      <c r="G50" s="42">
        <v>0</v>
      </c>
      <c r="H50" s="42">
        <v>0</v>
      </c>
      <c r="I50" s="81" t="b">
        <v>0</v>
      </c>
    </row>
    <row r="51" spans="1:9" ht="30.05" customHeight="1">
      <c r="A51" s="61" t="s">
        <v>159</v>
      </c>
      <c r="B51" s="88" t="s">
        <v>80</v>
      </c>
      <c r="C51" s="88" t="s">
        <v>80</v>
      </c>
      <c r="D51" s="80"/>
      <c r="E51" s="42">
        <v>0</v>
      </c>
      <c r="F51" s="42">
        <v>0</v>
      </c>
      <c r="G51" s="42">
        <v>0</v>
      </c>
      <c r="H51" s="42">
        <v>0</v>
      </c>
      <c r="I51" s="81" t="b">
        <v>0</v>
      </c>
    </row>
  </sheetData>
  <sheetProtection algorithmName="SHA-512" hashValue="3uXvazmaeAN5afkrabt31I9P37JzoM3TDOuNwGMsdGKc1FCMMZKTkgVIJHWfyD3iF4WK2RG7koqY87WIgbj8OQ==" saltValue="A89i8hk/HksttDsZZd1cEQ==" spinCount="100000" sheet="1" objects="1" scenarios="1" selectLockedCells="1"/>
  <mergeCells count="14">
    <mergeCell ref="B48:H48"/>
    <mergeCell ref="B18:H18"/>
    <mergeCell ref="B24:H24"/>
    <mergeCell ref="B28:H28"/>
    <mergeCell ref="B32:H32"/>
    <mergeCell ref="B36:H36"/>
    <mergeCell ref="B14:H14"/>
    <mergeCell ref="B5:H5"/>
    <mergeCell ref="B6:B7"/>
    <mergeCell ref="D6:D7"/>
    <mergeCell ref="E6:F6"/>
    <mergeCell ref="G6:H6"/>
    <mergeCell ref="B8:H8"/>
    <mergeCell ref="C6:C7"/>
  </mergeCells>
  <phoneticPr fontId="10" type="noConversion"/>
  <conditionalFormatting sqref="E9:H13">
    <cfRule type="expression" dxfId="39" priority="22">
      <formula>$I9=FALSE</formula>
    </cfRule>
    <cfRule type="cellIs" dxfId="38" priority="23" operator="greaterThan">
      <formula>0</formula>
    </cfRule>
    <cfRule type="cellIs" dxfId="37" priority="24" operator="equal">
      <formula>0</formula>
    </cfRule>
  </conditionalFormatting>
  <conditionalFormatting sqref="E15:H17">
    <cfRule type="expression" dxfId="36" priority="19">
      <formula>$I15=FALSE</formula>
    </cfRule>
    <cfRule type="cellIs" dxfId="35" priority="20" operator="greaterThan">
      <formula>0</formula>
    </cfRule>
    <cfRule type="cellIs" dxfId="34" priority="21" operator="equal">
      <formula>0</formula>
    </cfRule>
  </conditionalFormatting>
  <conditionalFormatting sqref="E19:H23">
    <cfRule type="expression" dxfId="33" priority="16">
      <formula>$I19=FALSE</formula>
    </cfRule>
    <cfRule type="cellIs" dxfId="32" priority="17" operator="greaterThan">
      <formula>0</formula>
    </cfRule>
    <cfRule type="cellIs" dxfId="31" priority="18" operator="equal">
      <formula>0</formula>
    </cfRule>
  </conditionalFormatting>
  <conditionalFormatting sqref="E25:H27">
    <cfRule type="expression" dxfId="30" priority="13">
      <formula>$I25=FALSE</formula>
    </cfRule>
    <cfRule type="cellIs" dxfId="29" priority="14" operator="greaterThan">
      <formula>0</formula>
    </cfRule>
    <cfRule type="cellIs" dxfId="28" priority="15" operator="equal">
      <formula>0</formula>
    </cfRule>
  </conditionalFormatting>
  <conditionalFormatting sqref="E29:H31">
    <cfRule type="expression" dxfId="27" priority="10">
      <formula>$I29=FALSE</formula>
    </cfRule>
    <cfRule type="cellIs" dxfId="26" priority="11" operator="greaterThan">
      <formula>0</formula>
    </cfRule>
    <cfRule type="cellIs" dxfId="25" priority="12" operator="equal">
      <formula>0</formula>
    </cfRule>
  </conditionalFormatting>
  <conditionalFormatting sqref="E33:H35">
    <cfRule type="expression" dxfId="24" priority="7">
      <formula>$I33=FALSE</formula>
    </cfRule>
    <cfRule type="cellIs" dxfId="23" priority="8" operator="greaterThan">
      <formula>0</formula>
    </cfRule>
    <cfRule type="cellIs" dxfId="22" priority="9" operator="equal">
      <formula>0</formula>
    </cfRule>
  </conditionalFormatting>
  <conditionalFormatting sqref="E37:H47">
    <cfRule type="expression" dxfId="21" priority="4">
      <formula>$I37=FALSE</formula>
    </cfRule>
    <cfRule type="cellIs" dxfId="20" priority="5" operator="greaterThan">
      <formula>0</formula>
    </cfRule>
    <cfRule type="cellIs" dxfId="19" priority="6" operator="equal">
      <formula>0</formula>
    </cfRule>
  </conditionalFormatting>
  <conditionalFormatting sqref="E49:H51">
    <cfRule type="expression" dxfId="18" priority="1">
      <formula>$I49=FALSE</formula>
    </cfRule>
    <cfRule type="cellIs" dxfId="17" priority="2" operator="greaterThan">
      <formula>0</formula>
    </cfRule>
    <cfRule type="cellIs" dxfId="16" priority="3" operator="equal">
      <formula>0</formula>
    </cfRule>
  </conditionalFormatting>
  <dataValidations count="1">
    <dataValidation type="decimal" operator="greaterThanOrEqual" allowBlank="1" showInputMessage="1" showErrorMessage="1" errorTitle="Неверное значение при вводе" error="В эту ячейку можно ввести только действительные числа от 0 и выше." sqref="E49:F51 E37:F47 E33:F35 E29:F31 E25:F27 E15:F17 E9:F13 E19:F23">
      <formula1>0</formula1>
    </dataValidation>
  </dataValidations>
  <hyperlinks>
    <hyperlink ref="B1" location="Содержание!D5" display="Вернуться к содержанию"/>
    <hyperlink ref="B2" location="'1'!A1" display="&lt;&lt;&lt; Предыдущий лист"/>
    <hyperlink ref="B3" location="'3'!A1" display="Следующий лист &gt;&gt;&gt;"/>
  </hyperlink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8</xdr:row>
                    <xdr:rowOff>39757</xdr:rowOff>
                  </from>
                  <to>
                    <xdr:col>3</xdr:col>
                    <xdr:colOff>1534602</xdr:colOff>
                    <xdr:row>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9</xdr:row>
                    <xdr:rowOff>39757</xdr:rowOff>
                  </from>
                  <to>
                    <xdr:col>3</xdr:col>
                    <xdr:colOff>1534602</xdr:colOff>
                    <xdr:row>9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10</xdr:row>
                    <xdr:rowOff>39757</xdr:rowOff>
                  </from>
                  <to>
                    <xdr:col>3</xdr:col>
                    <xdr:colOff>1534602</xdr:colOff>
                    <xdr:row>10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11</xdr:row>
                    <xdr:rowOff>47708</xdr:rowOff>
                  </from>
                  <to>
                    <xdr:col>3</xdr:col>
                    <xdr:colOff>1534602</xdr:colOff>
                    <xdr:row>11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12</xdr:row>
                    <xdr:rowOff>39757</xdr:rowOff>
                  </from>
                  <to>
                    <xdr:col>3</xdr:col>
                    <xdr:colOff>1534602</xdr:colOff>
                    <xdr:row>12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9" name="Check Box 10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14</xdr:row>
                    <xdr:rowOff>39757</xdr:rowOff>
                  </from>
                  <to>
                    <xdr:col>3</xdr:col>
                    <xdr:colOff>1534602</xdr:colOff>
                    <xdr:row>14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0" name="Check Box 1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15</xdr:row>
                    <xdr:rowOff>47708</xdr:rowOff>
                  </from>
                  <to>
                    <xdr:col>3</xdr:col>
                    <xdr:colOff>1534602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1" name="Check Box 1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16</xdr:row>
                    <xdr:rowOff>39757</xdr:rowOff>
                  </from>
                  <to>
                    <xdr:col>3</xdr:col>
                    <xdr:colOff>1534602</xdr:colOff>
                    <xdr:row>16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" name="Check Box 3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18</xdr:row>
                    <xdr:rowOff>47708</xdr:rowOff>
                  </from>
                  <to>
                    <xdr:col>3</xdr:col>
                    <xdr:colOff>1550504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3" name="Check Box 42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19</xdr:row>
                    <xdr:rowOff>47708</xdr:rowOff>
                  </from>
                  <to>
                    <xdr:col>3</xdr:col>
                    <xdr:colOff>1550504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4" name="Check Box 43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20</xdr:row>
                    <xdr:rowOff>47708</xdr:rowOff>
                  </from>
                  <to>
                    <xdr:col>3</xdr:col>
                    <xdr:colOff>1550504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5" name="Check Box 44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22</xdr:row>
                    <xdr:rowOff>31805</xdr:rowOff>
                  </from>
                  <to>
                    <xdr:col>3</xdr:col>
                    <xdr:colOff>1550504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6" name="Check Box 45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24</xdr:row>
                    <xdr:rowOff>31805</xdr:rowOff>
                  </from>
                  <to>
                    <xdr:col>3</xdr:col>
                    <xdr:colOff>1550504</xdr:colOff>
                    <xdr:row>24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7" name="Check Box 4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25</xdr:row>
                    <xdr:rowOff>31805</xdr:rowOff>
                  </from>
                  <to>
                    <xdr:col>3</xdr:col>
                    <xdr:colOff>1550504</xdr:colOff>
                    <xdr:row>25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8" name="Check Box 4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26</xdr:row>
                    <xdr:rowOff>31805</xdr:rowOff>
                  </from>
                  <to>
                    <xdr:col>3</xdr:col>
                    <xdr:colOff>1550504</xdr:colOff>
                    <xdr:row>26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9" name="Check Box 4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21</xdr:row>
                    <xdr:rowOff>39757</xdr:rowOff>
                  </from>
                  <to>
                    <xdr:col>3</xdr:col>
                    <xdr:colOff>1550504</xdr:colOff>
                    <xdr:row>21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0" name="Check Box 54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28</xdr:row>
                    <xdr:rowOff>39757</xdr:rowOff>
                  </from>
                  <to>
                    <xdr:col>3</xdr:col>
                    <xdr:colOff>1510748</xdr:colOff>
                    <xdr:row>28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1" name="Check Box 55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29</xdr:row>
                    <xdr:rowOff>47708</xdr:rowOff>
                  </from>
                  <to>
                    <xdr:col>3</xdr:col>
                    <xdr:colOff>1510748</xdr:colOff>
                    <xdr:row>29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Check Box 5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30</xdr:row>
                    <xdr:rowOff>39757</xdr:rowOff>
                  </from>
                  <to>
                    <xdr:col>3</xdr:col>
                    <xdr:colOff>1510748</xdr:colOff>
                    <xdr:row>30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Check Box 5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32</xdr:row>
                    <xdr:rowOff>31805</xdr:rowOff>
                  </from>
                  <to>
                    <xdr:col>3</xdr:col>
                    <xdr:colOff>1510748</xdr:colOff>
                    <xdr:row>32</xdr:row>
                    <xdr:rowOff>333955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Check Box 5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33</xdr:row>
                    <xdr:rowOff>31805</xdr:rowOff>
                  </from>
                  <to>
                    <xdr:col>3</xdr:col>
                    <xdr:colOff>1510748</xdr:colOff>
                    <xdr:row>33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Check Box 5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34</xdr:row>
                    <xdr:rowOff>31805</xdr:rowOff>
                  </from>
                  <to>
                    <xdr:col>3</xdr:col>
                    <xdr:colOff>1510748</xdr:colOff>
                    <xdr:row>34</xdr:row>
                    <xdr:rowOff>333955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6" name="Check Box 6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36</xdr:row>
                    <xdr:rowOff>47708</xdr:rowOff>
                  </from>
                  <to>
                    <xdr:col>3</xdr:col>
                    <xdr:colOff>1510748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7" name="Check Box 6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37</xdr:row>
                    <xdr:rowOff>47708</xdr:rowOff>
                  </from>
                  <to>
                    <xdr:col>3</xdr:col>
                    <xdr:colOff>1510748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8" name="Check Box 6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38</xdr:row>
                    <xdr:rowOff>79513</xdr:rowOff>
                  </from>
                  <to>
                    <xdr:col>3</xdr:col>
                    <xdr:colOff>1510748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9" name="Check Box 6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39</xdr:row>
                    <xdr:rowOff>79513</xdr:rowOff>
                  </from>
                  <to>
                    <xdr:col>3</xdr:col>
                    <xdr:colOff>1510748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0" name="Check Box 70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40</xdr:row>
                    <xdr:rowOff>47708</xdr:rowOff>
                  </from>
                  <to>
                    <xdr:col>3</xdr:col>
                    <xdr:colOff>1510748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1" name="Check Box 71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41</xdr:row>
                    <xdr:rowOff>39757</xdr:rowOff>
                  </from>
                  <to>
                    <xdr:col>3</xdr:col>
                    <xdr:colOff>1510748</xdr:colOff>
                    <xdr:row>41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2" name="Check Box 72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42</xdr:row>
                    <xdr:rowOff>63610</xdr:rowOff>
                  </from>
                  <to>
                    <xdr:col>3</xdr:col>
                    <xdr:colOff>1510748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3" name="Check Box 73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43</xdr:row>
                    <xdr:rowOff>39757</xdr:rowOff>
                  </from>
                  <to>
                    <xdr:col>3</xdr:col>
                    <xdr:colOff>1510748</xdr:colOff>
                    <xdr:row>43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4" name="Check Box 74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48</xdr:row>
                    <xdr:rowOff>47708</xdr:rowOff>
                  </from>
                  <to>
                    <xdr:col>3</xdr:col>
                    <xdr:colOff>1510748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5" name="Check Box 75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49</xdr:row>
                    <xdr:rowOff>47708</xdr:rowOff>
                  </from>
                  <to>
                    <xdr:col>3</xdr:col>
                    <xdr:colOff>1510748</xdr:colOff>
                    <xdr:row>49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6" name="Check Box 7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50</xdr:row>
                    <xdr:rowOff>39757</xdr:rowOff>
                  </from>
                  <to>
                    <xdr:col>3</xdr:col>
                    <xdr:colOff>1510748</xdr:colOff>
                    <xdr:row>50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7" name="Check Box 7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44</xdr:row>
                    <xdr:rowOff>39757</xdr:rowOff>
                  </from>
                  <to>
                    <xdr:col>3</xdr:col>
                    <xdr:colOff>1510748</xdr:colOff>
                    <xdr:row>44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8" name="Check Box 7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46</xdr:row>
                    <xdr:rowOff>39757</xdr:rowOff>
                  </from>
                  <to>
                    <xdr:col>3</xdr:col>
                    <xdr:colOff>1510748</xdr:colOff>
                    <xdr:row>46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9" name="Check Box 7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45</xdr:row>
                    <xdr:rowOff>39757</xdr:rowOff>
                  </from>
                  <to>
                    <xdr:col>3</xdr:col>
                    <xdr:colOff>1510748</xdr:colOff>
                    <xdr:row>45</xdr:row>
                    <xdr:rowOff>341906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H20"/>
  <sheetViews>
    <sheetView showGridLines="0" showRowColHeaders="0" zoomScaleNormal="100" workbookViewId="0">
      <pane xSplit="2" ySplit="7" topLeftCell="C8" activePane="bottomRight" state="frozen"/>
      <selection activeCell="G26" sqref="G26:J26"/>
      <selection pane="topRight" activeCell="G26" sqref="G26:J26"/>
      <selection pane="bottomLeft" activeCell="G26" sqref="G26:J26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984375" defaultRowHeight="14.4"/>
  <cols>
    <col min="1" max="1" width="4.09765625" style="1" customWidth="1"/>
    <col min="2" max="2" width="50.296875" style="1" customWidth="1"/>
    <col min="3" max="3" width="46.8984375" style="1" customWidth="1"/>
    <col min="4" max="4" width="25.296875" style="1" customWidth="1"/>
    <col min="5" max="7" width="16.3984375" style="1" customWidth="1"/>
    <col min="8" max="8" width="8.8984375" style="35" hidden="1" customWidth="1"/>
    <col min="9" max="9" width="8.8984375" style="1" customWidth="1"/>
    <col min="10" max="16384" width="8.8984375" style="1"/>
  </cols>
  <sheetData>
    <row r="1" spans="1:8">
      <c r="A1" s="84"/>
      <c r="B1" s="78" t="s">
        <v>206</v>
      </c>
    </row>
    <row r="2" spans="1:8">
      <c r="B2" s="78" t="s">
        <v>204</v>
      </c>
      <c r="D2" s="63"/>
    </row>
    <row r="3" spans="1:8">
      <c r="B3" s="78" t="s">
        <v>205</v>
      </c>
      <c r="D3" s="63"/>
    </row>
    <row r="5" spans="1:8">
      <c r="B5" s="127" t="s">
        <v>277</v>
      </c>
      <c r="C5" s="127"/>
      <c r="D5" s="127"/>
      <c r="E5" s="127"/>
      <c r="F5" s="127"/>
      <c r="G5" s="127"/>
    </row>
    <row r="6" spans="1:8" ht="28.5" customHeight="1">
      <c r="B6" s="122" t="s">
        <v>51</v>
      </c>
      <c r="C6" s="122" t="s">
        <v>262</v>
      </c>
      <c r="D6" s="122" t="s">
        <v>233</v>
      </c>
      <c r="E6" s="122" t="s">
        <v>242</v>
      </c>
      <c r="F6" s="128" t="s">
        <v>243</v>
      </c>
      <c r="G6" s="128"/>
    </row>
    <row r="7" spans="1:8" ht="47.15" customHeight="1">
      <c r="B7" s="123"/>
      <c r="C7" s="123"/>
      <c r="D7" s="123"/>
      <c r="E7" s="123"/>
      <c r="F7" s="2" t="s">
        <v>53</v>
      </c>
      <c r="G7" s="2" t="s">
        <v>241</v>
      </c>
    </row>
    <row r="8" spans="1:8" ht="32.25" customHeight="1">
      <c r="B8" s="24" t="s">
        <v>52</v>
      </c>
      <c r="C8" s="115" t="s">
        <v>80</v>
      </c>
      <c r="D8" s="80"/>
      <c r="E8" s="42">
        <v>0</v>
      </c>
      <c r="F8" s="42">
        <v>0</v>
      </c>
      <c r="G8" s="42">
        <v>0</v>
      </c>
      <c r="H8" s="81" t="b">
        <v>0</v>
      </c>
    </row>
    <row r="9" spans="1:8" ht="32.25" customHeight="1">
      <c r="B9" s="24" t="s">
        <v>54</v>
      </c>
      <c r="C9" s="115" t="s">
        <v>80</v>
      </c>
      <c r="D9" s="80"/>
      <c r="E9" s="42">
        <v>0</v>
      </c>
      <c r="F9" s="42">
        <v>0</v>
      </c>
      <c r="G9" s="42">
        <v>0</v>
      </c>
      <c r="H9" s="81" t="b">
        <v>0</v>
      </c>
    </row>
    <row r="10" spans="1:8" ht="32.25" customHeight="1">
      <c r="B10" s="24" t="s">
        <v>55</v>
      </c>
      <c r="C10" s="115" t="s">
        <v>80</v>
      </c>
      <c r="D10" s="80"/>
      <c r="E10" s="42">
        <v>0</v>
      </c>
      <c r="F10" s="42">
        <v>0</v>
      </c>
      <c r="G10" s="42">
        <v>0</v>
      </c>
      <c r="H10" s="81" t="b">
        <v>0</v>
      </c>
    </row>
    <row r="11" spans="1:8" ht="32.25" customHeight="1">
      <c r="B11" s="24" t="s">
        <v>56</v>
      </c>
      <c r="C11" s="115" t="s">
        <v>80</v>
      </c>
      <c r="D11" s="80"/>
      <c r="E11" s="42">
        <v>0</v>
      </c>
      <c r="F11" s="42">
        <v>0</v>
      </c>
      <c r="G11" s="42">
        <v>0</v>
      </c>
      <c r="H11" s="81" t="b">
        <v>0</v>
      </c>
    </row>
    <row r="12" spans="1:8" ht="32.25" customHeight="1">
      <c r="B12" s="24" t="s">
        <v>57</v>
      </c>
      <c r="C12" s="115" t="s">
        <v>80</v>
      </c>
      <c r="D12" s="80"/>
      <c r="E12" s="42">
        <v>0</v>
      </c>
      <c r="F12" s="42">
        <v>0</v>
      </c>
      <c r="G12" s="42">
        <v>0</v>
      </c>
      <c r="H12" s="81" t="b">
        <v>0</v>
      </c>
    </row>
    <row r="13" spans="1:8" ht="32.25" customHeight="1">
      <c r="B13" s="24" t="s">
        <v>58</v>
      </c>
      <c r="C13" s="115" t="s">
        <v>80</v>
      </c>
      <c r="D13" s="80"/>
      <c r="E13" s="42">
        <v>0</v>
      </c>
      <c r="F13" s="42">
        <v>0</v>
      </c>
      <c r="G13" s="42">
        <v>0</v>
      </c>
      <c r="H13" s="81" t="b">
        <v>0</v>
      </c>
    </row>
    <row r="14" spans="1:8" ht="32.25" customHeight="1">
      <c r="B14" s="24" t="s">
        <v>59</v>
      </c>
      <c r="C14" s="115" t="s">
        <v>80</v>
      </c>
      <c r="D14" s="80"/>
      <c r="E14" s="42">
        <v>0</v>
      </c>
      <c r="F14" s="42">
        <v>0</v>
      </c>
      <c r="G14" s="42">
        <v>0</v>
      </c>
      <c r="H14" s="81" t="b">
        <v>0</v>
      </c>
    </row>
    <row r="15" spans="1:8" ht="32.25" customHeight="1">
      <c r="B15" s="24" t="s">
        <v>60</v>
      </c>
      <c r="C15" s="115" t="s">
        <v>80</v>
      </c>
      <c r="D15" s="80"/>
      <c r="E15" s="42">
        <v>0</v>
      </c>
      <c r="F15" s="42">
        <v>0</v>
      </c>
      <c r="G15" s="42">
        <v>0</v>
      </c>
      <c r="H15" s="81" t="b">
        <v>0</v>
      </c>
    </row>
    <row r="16" spans="1:8" ht="32.25" customHeight="1">
      <c r="B16" s="24" t="s">
        <v>61</v>
      </c>
      <c r="C16" s="115" t="s">
        <v>80</v>
      </c>
      <c r="D16" s="80"/>
      <c r="E16" s="42">
        <v>0</v>
      </c>
      <c r="F16" s="42">
        <v>0</v>
      </c>
      <c r="G16" s="42">
        <v>0</v>
      </c>
      <c r="H16" s="81" t="b">
        <v>0</v>
      </c>
    </row>
    <row r="17" spans="2:8" ht="15.05" customHeight="1">
      <c r="B17" s="128" t="s">
        <v>62</v>
      </c>
      <c r="C17" s="128"/>
      <c r="D17" s="128"/>
      <c r="E17" s="128"/>
      <c r="F17" s="128"/>
      <c r="G17" s="128"/>
    </row>
    <row r="18" spans="2:8" ht="32.25" customHeight="1">
      <c r="B18" s="88" t="s">
        <v>80</v>
      </c>
      <c r="C18" s="88" t="s">
        <v>80</v>
      </c>
      <c r="D18" s="80"/>
      <c r="E18" s="42">
        <v>0</v>
      </c>
      <c r="F18" s="42">
        <v>0</v>
      </c>
      <c r="G18" s="42">
        <v>0</v>
      </c>
      <c r="H18" s="81" t="b">
        <v>0</v>
      </c>
    </row>
    <row r="19" spans="2:8" ht="32.25" customHeight="1">
      <c r="B19" s="88" t="s">
        <v>80</v>
      </c>
      <c r="C19" s="88" t="s">
        <v>80</v>
      </c>
      <c r="D19" s="80"/>
      <c r="E19" s="42">
        <v>0</v>
      </c>
      <c r="F19" s="42">
        <v>0</v>
      </c>
      <c r="G19" s="42">
        <v>0</v>
      </c>
      <c r="H19" s="81" t="b">
        <v>0</v>
      </c>
    </row>
    <row r="20" spans="2:8" ht="32.25" customHeight="1">
      <c r="B20" s="88" t="s">
        <v>80</v>
      </c>
      <c r="C20" s="88" t="s">
        <v>80</v>
      </c>
      <c r="D20" s="80"/>
      <c r="E20" s="42">
        <v>0</v>
      </c>
      <c r="F20" s="42">
        <v>0</v>
      </c>
      <c r="G20" s="42">
        <v>0</v>
      </c>
      <c r="H20" s="81" t="b">
        <v>0</v>
      </c>
    </row>
  </sheetData>
  <sheetProtection algorithmName="SHA-512" hashValue="OghT1LCOSekH6pOKO3O0XPAlIMPyUQbCtIeg6cg3Z4INQfjsS4UnvDotXJ2nB81Vv8NJrBzOcK303RiJR1+aLg==" saltValue="1vfWpTu0XntDy2SLWHtw4w==" spinCount="100000" sheet="1" objects="1" scenarios="1" selectLockedCells="1"/>
  <mergeCells count="7">
    <mergeCell ref="B5:G5"/>
    <mergeCell ref="F6:G6"/>
    <mergeCell ref="B17:G17"/>
    <mergeCell ref="B6:B7"/>
    <mergeCell ref="D6:D7"/>
    <mergeCell ref="E6:E7"/>
    <mergeCell ref="C6:C7"/>
  </mergeCells>
  <phoneticPr fontId="10" type="noConversion"/>
  <conditionalFormatting sqref="E8:G16">
    <cfRule type="expression" dxfId="15" priority="4">
      <formula>$H8=FALSE</formula>
    </cfRule>
    <cfRule type="cellIs" dxfId="14" priority="5" operator="greaterThan">
      <formula>0</formula>
    </cfRule>
    <cfRule type="cellIs" dxfId="13" priority="6" operator="equal">
      <formula>0</formula>
    </cfRule>
  </conditionalFormatting>
  <conditionalFormatting sqref="E18:G20">
    <cfRule type="expression" dxfId="12" priority="1">
      <formula>$H18=FALSE</formula>
    </cfRule>
    <cfRule type="cellIs" dxfId="11" priority="2" operator="greaterThan">
      <formula>0</formula>
    </cfRule>
    <cfRule type="cellIs" dxfId="10" priority="3" operator="equal">
      <formula>0</formula>
    </cfRule>
  </conditionalFormatting>
  <dataValidations count="1">
    <dataValidation type="decimal" operator="greaterThanOrEqual" allowBlank="1" showInputMessage="1" showErrorMessage="1" errorTitle="Неверный ввод" error="В эту ячейку можно ввести только действительные числа от 0 и более." sqref="E8:G16 E18:G20">
      <formula1>0</formula1>
    </dataValidation>
  </dataValidations>
  <hyperlinks>
    <hyperlink ref="B1" location="Содержание!D7" display="Вернуться к содержанию"/>
    <hyperlink ref="B3" location="'4'!A1" display="Следующий лист &gt;&gt;&gt;"/>
    <hyperlink ref="B2" location="'2'!A1" display="&lt;&lt;&lt; Предыдущий лист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3" name="Check Box 5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8</xdr:row>
                    <xdr:rowOff>79513</xdr:rowOff>
                  </from>
                  <to>
                    <xdr:col>3</xdr:col>
                    <xdr:colOff>1534602</xdr:colOff>
                    <xdr:row>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4" name="Check Box 7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9</xdr:row>
                    <xdr:rowOff>79513</xdr:rowOff>
                  </from>
                  <to>
                    <xdr:col>3</xdr:col>
                    <xdr:colOff>1534602</xdr:colOff>
                    <xdr:row>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5" name="Check Box 1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10</xdr:row>
                    <xdr:rowOff>79513</xdr:rowOff>
                  </from>
                  <to>
                    <xdr:col>3</xdr:col>
                    <xdr:colOff>1534602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6" name="Check Box 1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11</xdr:row>
                    <xdr:rowOff>79513</xdr:rowOff>
                  </from>
                  <to>
                    <xdr:col>3</xdr:col>
                    <xdr:colOff>1534602</xdr:colOff>
                    <xdr:row>11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Check Box 15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12</xdr:row>
                    <xdr:rowOff>79513</xdr:rowOff>
                  </from>
                  <to>
                    <xdr:col>3</xdr:col>
                    <xdr:colOff>1534602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8" name="Check Box 17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13</xdr:row>
                    <xdr:rowOff>79513</xdr:rowOff>
                  </from>
                  <to>
                    <xdr:col>3</xdr:col>
                    <xdr:colOff>1534602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9" name="Check Box 19">
              <controlPr defaultSize="0" autoFill="0" autoLine="0" autoPict="0" macro="[0]!Лист1.q1110_Checkbox" altText="(нажать если ДА)">
                <anchor moveWithCells="1">
                  <from>
                    <xdr:col>3</xdr:col>
                    <xdr:colOff>182880</xdr:colOff>
                    <xdr:row>14</xdr:row>
                    <xdr:rowOff>79513</xdr:rowOff>
                  </from>
                  <to>
                    <xdr:col>3</xdr:col>
                    <xdr:colOff>1534602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0" name="Check Box 2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14</xdr:row>
                    <xdr:rowOff>79513</xdr:rowOff>
                  </from>
                  <to>
                    <xdr:col>3</xdr:col>
                    <xdr:colOff>1534602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1" name="Check Box 2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15</xdr:row>
                    <xdr:rowOff>79513</xdr:rowOff>
                  </from>
                  <to>
                    <xdr:col>3</xdr:col>
                    <xdr:colOff>1534602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2" name="Check Box 29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17</xdr:row>
                    <xdr:rowOff>79513</xdr:rowOff>
                  </from>
                  <to>
                    <xdr:col>3</xdr:col>
                    <xdr:colOff>1534602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3" name="Check Box 3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18</xdr:row>
                    <xdr:rowOff>79513</xdr:rowOff>
                  </from>
                  <to>
                    <xdr:col>3</xdr:col>
                    <xdr:colOff>1534602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4" name="Check Box 3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19</xdr:row>
                    <xdr:rowOff>79513</xdr:rowOff>
                  </from>
                  <to>
                    <xdr:col>3</xdr:col>
                    <xdr:colOff>1534602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5" name="Check Box 39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7</xdr:row>
                    <xdr:rowOff>79513</xdr:rowOff>
                  </from>
                  <to>
                    <xdr:col>3</xdr:col>
                    <xdr:colOff>1534602</xdr:colOff>
                    <xdr:row>7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theme="4" tint="0.79998168889431442"/>
  </sheetPr>
  <dimension ref="A1:I21"/>
  <sheetViews>
    <sheetView showGridLines="0" showRowColHeaders="0" zoomScaleNormal="100" workbookViewId="0">
      <pane xSplit="1" ySplit="7" topLeftCell="B8" activePane="bottomRight" state="frozen"/>
      <selection activeCell="G26" sqref="G26:J26"/>
      <selection pane="topRight" activeCell="G26" sqref="G26:J26"/>
      <selection pane="bottomLeft" activeCell="G26" sqref="G26:J26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984375" defaultRowHeight="14.4"/>
  <cols>
    <col min="1" max="1" width="5.3984375" style="35" customWidth="1"/>
    <col min="2" max="2" width="49.8984375" style="1" customWidth="1"/>
    <col min="3" max="3" width="46.8984375" style="1" customWidth="1"/>
    <col min="4" max="4" width="24.09765625" style="1" customWidth="1"/>
    <col min="5" max="5" width="16.69921875" style="1" customWidth="1"/>
    <col min="6" max="6" width="16.59765625" style="1" customWidth="1"/>
    <col min="7" max="7" width="16.09765625" style="1" customWidth="1"/>
    <col min="8" max="8" width="17.59765625" style="1" customWidth="1"/>
    <col min="9" max="9" width="20.8984375" style="35" hidden="1" customWidth="1"/>
    <col min="10" max="16384" width="8.8984375" style="1"/>
  </cols>
  <sheetData>
    <row r="1" spans="1:9">
      <c r="A1" s="79"/>
      <c r="B1" s="78" t="s">
        <v>206</v>
      </c>
    </row>
    <row r="2" spans="1:9">
      <c r="A2" s="63"/>
      <c r="B2" s="78" t="s">
        <v>204</v>
      </c>
    </row>
    <row r="3" spans="1:9">
      <c r="A3" s="63"/>
      <c r="B3" s="78" t="s">
        <v>205</v>
      </c>
    </row>
    <row r="5" spans="1:9" ht="15.05" customHeight="1">
      <c r="B5" s="132" t="s">
        <v>276</v>
      </c>
      <c r="C5" s="132"/>
      <c r="D5" s="132"/>
      <c r="E5" s="132"/>
      <c r="F5" s="132"/>
      <c r="G5" s="132"/>
      <c r="H5" s="137"/>
    </row>
    <row r="6" spans="1:9" ht="24.45" customHeight="1">
      <c r="B6" s="122" t="s">
        <v>76</v>
      </c>
      <c r="C6" s="122" t="s">
        <v>266</v>
      </c>
      <c r="D6" s="122" t="s">
        <v>260</v>
      </c>
      <c r="E6" s="128" t="s">
        <v>234</v>
      </c>
      <c r="F6" s="128"/>
      <c r="G6" s="128" t="s">
        <v>235</v>
      </c>
      <c r="H6" s="128"/>
    </row>
    <row r="7" spans="1:9" ht="58.25">
      <c r="B7" s="123"/>
      <c r="C7" s="123"/>
      <c r="D7" s="123"/>
      <c r="E7" s="55" t="s">
        <v>217</v>
      </c>
      <c r="F7" s="55" t="s">
        <v>218</v>
      </c>
      <c r="G7" s="55" t="s">
        <v>207</v>
      </c>
      <c r="H7" s="55" t="s">
        <v>239</v>
      </c>
    </row>
    <row r="8" spans="1:9" ht="30.05" customHeight="1">
      <c r="A8" s="35" t="s">
        <v>97</v>
      </c>
      <c r="B8" s="60" t="s">
        <v>236</v>
      </c>
      <c r="C8" s="116" t="s">
        <v>80</v>
      </c>
      <c r="D8" s="80"/>
      <c r="E8" s="42">
        <v>0</v>
      </c>
      <c r="F8" s="42">
        <v>0</v>
      </c>
      <c r="G8" s="42">
        <v>0</v>
      </c>
      <c r="H8" s="42">
        <v>0</v>
      </c>
      <c r="I8" s="81" t="b">
        <v>0</v>
      </c>
    </row>
    <row r="9" spans="1:9" ht="30.05" customHeight="1">
      <c r="A9" s="35" t="s">
        <v>98</v>
      </c>
      <c r="B9" s="24" t="s">
        <v>77</v>
      </c>
      <c r="C9" s="115" t="s">
        <v>80</v>
      </c>
      <c r="D9" s="80"/>
      <c r="E9" s="42">
        <v>0</v>
      </c>
      <c r="F9" s="42">
        <v>0</v>
      </c>
      <c r="G9" s="42">
        <v>0</v>
      </c>
      <c r="H9" s="42">
        <v>0</v>
      </c>
      <c r="I9" s="81" t="b">
        <v>0</v>
      </c>
    </row>
    <row r="10" spans="1:9" ht="30.05" customHeight="1">
      <c r="A10" s="35" t="s">
        <v>99</v>
      </c>
      <c r="B10" s="24" t="s">
        <v>81</v>
      </c>
      <c r="C10" s="115" t="s">
        <v>80</v>
      </c>
      <c r="D10" s="80"/>
      <c r="E10" s="42">
        <v>0</v>
      </c>
      <c r="F10" s="42">
        <v>0</v>
      </c>
      <c r="G10" s="42"/>
      <c r="H10" s="42">
        <v>0</v>
      </c>
      <c r="I10" s="81" t="b">
        <v>0</v>
      </c>
    </row>
    <row r="11" spans="1:9" ht="30.05" customHeight="1">
      <c r="A11" s="35" t="s">
        <v>100</v>
      </c>
      <c r="B11" s="24" t="s">
        <v>78</v>
      </c>
      <c r="C11" s="115" t="s">
        <v>80</v>
      </c>
      <c r="D11" s="80"/>
      <c r="E11" s="42">
        <v>0</v>
      </c>
      <c r="F11" s="42">
        <v>0</v>
      </c>
      <c r="G11" s="42">
        <v>0</v>
      </c>
      <c r="H11" s="42">
        <v>0</v>
      </c>
      <c r="I11" s="81" t="b">
        <v>0</v>
      </c>
    </row>
    <row r="12" spans="1:9" ht="30.05" customHeight="1">
      <c r="A12" s="35" t="s">
        <v>101</v>
      </c>
      <c r="B12" s="24" t="s">
        <v>82</v>
      </c>
      <c r="C12" s="115" t="s">
        <v>80</v>
      </c>
      <c r="D12" s="80"/>
      <c r="E12" s="42">
        <v>0</v>
      </c>
      <c r="F12" s="42">
        <v>0</v>
      </c>
      <c r="G12" s="42">
        <v>0</v>
      </c>
      <c r="H12" s="42">
        <v>0</v>
      </c>
      <c r="I12" s="81" t="b">
        <v>0</v>
      </c>
    </row>
    <row r="13" spans="1:9" ht="30.05" customHeight="1">
      <c r="A13" s="35" t="s">
        <v>102</v>
      </c>
      <c r="B13" s="24" t="s">
        <v>83</v>
      </c>
      <c r="C13" s="115" t="s">
        <v>80</v>
      </c>
      <c r="D13" s="80"/>
      <c r="E13" s="42">
        <v>0</v>
      </c>
      <c r="F13" s="42">
        <v>0</v>
      </c>
      <c r="G13" s="42">
        <v>0</v>
      </c>
      <c r="H13" s="42">
        <v>0</v>
      </c>
      <c r="I13" s="81" t="b">
        <v>0</v>
      </c>
    </row>
    <row r="14" spans="1:9" ht="30.05" customHeight="1">
      <c r="A14" s="35" t="s">
        <v>103</v>
      </c>
      <c r="B14" s="24" t="s">
        <v>84</v>
      </c>
      <c r="C14" s="115" t="s">
        <v>80</v>
      </c>
      <c r="D14" s="80"/>
      <c r="E14" s="42">
        <v>0</v>
      </c>
      <c r="F14" s="42">
        <v>0</v>
      </c>
      <c r="G14" s="42">
        <v>0</v>
      </c>
      <c r="H14" s="42">
        <v>0</v>
      </c>
      <c r="I14" s="81" t="b">
        <v>0</v>
      </c>
    </row>
    <row r="15" spans="1:9" ht="30.05" customHeight="1">
      <c r="A15" s="35" t="s">
        <v>104</v>
      </c>
      <c r="B15" s="24" t="s">
        <v>85</v>
      </c>
      <c r="C15" s="115" t="s">
        <v>80</v>
      </c>
      <c r="D15" s="80"/>
      <c r="E15" s="42">
        <v>0</v>
      </c>
      <c r="F15" s="42">
        <v>0</v>
      </c>
      <c r="G15" s="42">
        <v>0</v>
      </c>
      <c r="H15" s="42">
        <v>0</v>
      </c>
      <c r="I15" s="81" t="b">
        <v>0</v>
      </c>
    </row>
    <row r="16" spans="1:9" ht="30.05" customHeight="1">
      <c r="A16" s="35" t="s">
        <v>105</v>
      </c>
      <c r="B16" s="24" t="s">
        <v>267</v>
      </c>
      <c r="C16" s="115" t="s">
        <v>80</v>
      </c>
      <c r="D16" s="80"/>
      <c r="E16" s="42">
        <v>0</v>
      </c>
      <c r="F16" s="42">
        <v>0</v>
      </c>
      <c r="G16" s="42">
        <v>0</v>
      </c>
      <c r="H16" s="42">
        <v>0</v>
      </c>
      <c r="I16" s="81" t="b">
        <v>0</v>
      </c>
    </row>
    <row r="17" spans="1:9" ht="30.05" hidden="1" customHeight="1">
      <c r="A17" s="35" t="s">
        <v>106</v>
      </c>
      <c r="B17" s="24" t="s">
        <v>86</v>
      </c>
      <c r="C17" s="90" t="s">
        <v>80</v>
      </c>
      <c r="D17" s="80"/>
      <c r="E17" s="42">
        <v>0</v>
      </c>
      <c r="F17" s="42">
        <v>0</v>
      </c>
      <c r="G17" s="42">
        <v>0</v>
      </c>
      <c r="H17" s="42">
        <v>0</v>
      </c>
      <c r="I17" s="81" t="b">
        <v>0</v>
      </c>
    </row>
    <row r="18" spans="1:9">
      <c r="B18" s="134" t="s">
        <v>79</v>
      </c>
      <c r="C18" s="135"/>
      <c r="D18" s="135"/>
      <c r="E18" s="135"/>
      <c r="F18" s="135"/>
      <c r="G18" s="135"/>
      <c r="H18" s="136"/>
    </row>
    <row r="19" spans="1:9" ht="30.05" customHeight="1">
      <c r="A19" s="35" t="s">
        <v>107</v>
      </c>
      <c r="B19" s="88" t="s">
        <v>80</v>
      </c>
      <c r="C19" s="88" t="s">
        <v>80</v>
      </c>
      <c r="D19" s="80"/>
      <c r="E19" s="42">
        <v>0</v>
      </c>
      <c r="F19" s="42">
        <v>0</v>
      </c>
      <c r="G19" s="42">
        <v>0</v>
      </c>
      <c r="H19" s="42">
        <v>0</v>
      </c>
      <c r="I19" s="81" t="b">
        <v>0</v>
      </c>
    </row>
    <row r="20" spans="1:9" ht="30.05" customHeight="1">
      <c r="A20" s="35" t="s">
        <v>108</v>
      </c>
      <c r="B20" s="88" t="s">
        <v>80</v>
      </c>
      <c r="C20" s="88" t="s">
        <v>80</v>
      </c>
      <c r="D20" s="80"/>
      <c r="E20" s="42">
        <v>0</v>
      </c>
      <c r="F20" s="42">
        <v>0</v>
      </c>
      <c r="G20" s="42">
        <v>0</v>
      </c>
      <c r="H20" s="42">
        <v>0</v>
      </c>
      <c r="I20" s="81" t="b">
        <v>0</v>
      </c>
    </row>
    <row r="21" spans="1:9" ht="30.05" customHeight="1">
      <c r="A21" s="35" t="s">
        <v>109</v>
      </c>
      <c r="B21" s="88" t="s">
        <v>80</v>
      </c>
      <c r="C21" s="88" t="s">
        <v>80</v>
      </c>
      <c r="D21" s="80"/>
      <c r="E21" s="42">
        <v>0</v>
      </c>
      <c r="F21" s="42">
        <v>0</v>
      </c>
      <c r="G21" s="42">
        <v>0</v>
      </c>
      <c r="H21" s="42">
        <v>0</v>
      </c>
      <c r="I21" s="81" t="b">
        <v>0</v>
      </c>
    </row>
  </sheetData>
  <sheetProtection algorithmName="SHA-512" hashValue="gWD0gQ/VIhMSkDZqh1Yt5bANyysmBUCKw81JBV31SlW7mMQFuVix+yg3qkX4VYXJsgYEVStflnVk2knL4/ydrw==" saltValue="/2XAgX77PqTOLCvK6v4CUA==" spinCount="100000" sheet="1" objects="1" scenarios="1" selectLockedCells="1"/>
  <mergeCells count="7">
    <mergeCell ref="B18:H18"/>
    <mergeCell ref="E6:F6"/>
    <mergeCell ref="B5:H5"/>
    <mergeCell ref="B6:B7"/>
    <mergeCell ref="D6:D7"/>
    <mergeCell ref="G6:H6"/>
    <mergeCell ref="C6:C7"/>
  </mergeCells>
  <phoneticPr fontId="10" type="noConversion"/>
  <conditionalFormatting sqref="E8:H17">
    <cfRule type="expression" dxfId="9" priority="4">
      <formula>$I8=FALSE</formula>
    </cfRule>
    <cfRule type="cellIs" dxfId="8" priority="5" operator="greaterThan">
      <formula>0</formula>
    </cfRule>
    <cfRule type="cellIs" dxfId="7" priority="6" operator="equal">
      <formula>0</formula>
    </cfRule>
  </conditionalFormatting>
  <conditionalFormatting sqref="E19:H21">
    <cfRule type="expression" dxfId="6" priority="1">
      <formula>$I19=FALSE</formula>
    </cfRule>
    <cfRule type="cellIs" dxfId="5" priority="2" operator="greaterThan">
      <formula>0</formula>
    </cfRule>
    <cfRule type="cellIs" dxfId="4" priority="3" operator="equal">
      <formula>0</formula>
    </cfRule>
  </conditionalFormatting>
  <dataValidations count="1">
    <dataValidation type="decimal" operator="greaterThanOrEqual" allowBlank="1" showInputMessage="1" showErrorMessage="1" errorTitle="Введенные неверные данные" error="В данную ячейку можно ввести только действительные числа от 0 и выше." sqref="E8:H17 E19:H21">
      <formula1>0</formula1>
    </dataValidation>
  </dataValidations>
  <hyperlinks>
    <hyperlink ref="B2" location="'3'!A1" display="&lt;&lt;&lt; Предыдущий лист"/>
    <hyperlink ref="B3" location="'5'!A1" display="Следующий лист &gt;&gt;&gt;"/>
    <hyperlink ref="B1" location="Содержание!D6" display="Вернуться к содержанию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8" r:id="rId3" name="Check Box 38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7</xdr:row>
                    <xdr:rowOff>39757</xdr:rowOff>
                  </from>
                  <to>
                    <xdr:col>3</xdr:col>
                    <xdr:colOff>1534602</xdr:colOff>
                    <xdr:row>7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" name="Check Box 40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8</xdr:row>
                    <xdr:rowOff>39757</xdr:rowOff>
                  </from>
                  <to>
                    <xdr:col>3</xdr:col>
                    <xdr:colOff>1534602</xdr:colOff>
                    <xdr:row>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5" name="Check Box 4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9</xdr:row>
                    <xdr:rowOff>39757</xdr:rowOff>
                  </from>
                  <to>
                    <xdr:col>3</xdr:col>
                    <xdr:colOff>1534602</xdr:colOff>
                    <xdr:row>9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6" name="Check Box 4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10</xdr:row>
                    <xdr:rowOff>39757</xdr:rowOff>
                  </from>
                  <to>
                    <xdr:col>3</xdr:col>
                    <xdr:colOff>1534602</xdr:colOff>
                    <xdr:row>10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7" name="Check Box 4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11</xdr:row>
                    <xdr:rowOff>39757</xdr:rowOff>
                  </from>
                  <to>
                    <xdr:col>3</xdr:col>
                    <xdr:colOff>1534602</xdr:colOff>
                    <xdr:row>11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8" name="Check Box 44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12</xdr:row>
                    <xdr:rowOff>39757</xdr:rowOff>
                  </from>
                  <to>
                    <xdr:col>3</xdr:col>
                    <xdr:colOff>1534602</xdr:colOff>
                    <xdr:row>12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9" name="Check Box 46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13</xdr:row>
                    <xdr:rowOff>39757</xdr:rowOff>
                  </from>
                  <to>
                    <xdr:col>3</xdr:col>
                    <xdr:colOff>1534602</xdr:colOff>
                    <xdr:row>13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" name="Check Box 47">
              <controlPr defaultSize="0" autoFill="0" autoLine="0" autoPict="0" macro="[0]!Лист1.q1110_Checkbox" altText="(нажать если ДА)">
                <anchor moveWithCells="1">
                  <from>
                    <xdr:col>3</xdr:col>
                    <xdr:colOff>182880</xdr:colOff>
                    <xdr:row>14</xdr:row>
                    <xdr:rowOff>39757</xdr:rowOff>
                  </from>
                  <to>
                    <xdr:col>3</xdr:col>
                    <xdr:colOff>1534602</xdr:colOff>
                    <xdr:row>14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1" name="Check Box 48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18</xdr:row>
                    <xdr:rowOff>39757</xdr:rowOff>
                  </from>
                  <to>
                    <xdr:col>3</xdr:col>
                    <xdr:colOff>1534602</xdr:colOff>
                    <xdr:row>18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2" name="Check Box 49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19</xdr:row>
                    <xdr:rowOff>39757</xdr:rowOff>
                  </from>
                  <to>
                    <xdr:col>3</xdr:col>
                    <xdr:colOff>1534602</xdr:colOff>
                    <xdr:row>19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3" name="Check Box 50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20</xdr:row>
                    <xdr:rowOff>39757</xdr:rowOff>
                  </from>
                  <to>
                    <xdr:col>3</xdr:col>
                    <xdr:colOff>1534602</xdr:colOff>
                    <xdr:row>20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4" name="Check Box 5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14</xdr:row>
                    <xdr:rowOff>39757</xdr:rowOff>
                  </from>
                  <to>
                    <xdr:col>3</xdr:col>
                    <xdr:colOff>1534602</xdr:colOff>
                    <xdr:row>14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 macro="[0]!Лист1.q1110_Checkbox" altText="(нажать если ДА)">
                <anchor moveWithCells="1">
                  <from>
                    <xdr:col>3</xdr:col>
                    <xdr:colOff>182880</xdr:colOff>
                    <xdr:row>15</xdr:row>
                    <xdr:rowOff>39757</xdr:rowOff>
                  </from>
                  <to>
                    <xdr:col>3</xdr:col>
                    <xdr:colOff>1534602</xdr:colOff>
                    <xdr:row>15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15</xdr:row>
                    <xdr:rowOff>39757</xdr:rowOff>
                  </from>
                  <to>
                    <xdr:col>3</xdr:col>
                    <xdr:colOff>1534602</xdr:colOff>
                    <xdr:row>15</xdr:row>
                    <xdr:rowOff>341906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tabColor theme="4" tint="0.79998168889431442"/>
  </sheetPr>
  <dimension ref="A1:K26"/>
  <sheetViews>
    <sheetView showGridLines="0" showRowColHeaders="0" zoomScaleNormal="10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9765625" defaultRowHeight="14.4"/>
  <cols>
    <col min="1" max="1" width="4.09765625" style="65" customWidth="1"/>
    <col min="2" max="2" width="28.8984375" style="3" customWidth="1"/>
    <col min="3" max="3" width="35.09765625" style="3" customWidth="1"/>
    <col min="4" max="4" width="32" style="3" customWidth="1"/>
    <col min="5" max="5" width="25.3984375" style="3" customWidth="1"/>
    <col min="6" max="6" width="33.09765625" style="3" customWidth="1"/>
    <col min="7" max="11" width="9.09765625" style="3"/>
    <col min="12" max="16384" width="9.09765625" style="1"/>
  </cols>
  <sheetData>
    <row r="1" spans="1:7">
      <c r="A1" s="85"/>
      <c r="B1" s="78" t="s">
        <v>206</v>
      </c>
    </row>
    <row r="2" spans="1:7">
      <c r="B2" s="78" t="s">
        <v>204</v>
      </c>
      <c r="C2" s="63"/>
    </row>
    <row r="3" spans="1:7">
      <c r="B3" s="78" t="s">
        <v>205</v>
      </c>
      <c r="C3" s="63"/>
    </row>
    <row r="4" spans="1:7" ht="15.05" thickBot="1">
      <c r="B4" s="63"/>
      <c r="C4" s="63"/>
    </row>
    <row r="5" spans="1:7" ht="15.05" thickBot="1">
      <c r="B5" s="138" t="s">
        <v>268</v>
      </c>
      <c r="C5" s="139"/>
      <c r="D5" s="139"/>
      <c r="E5" s="140"/>
    </row>
    <row r="6" spans="1:7">
      <c r="B6" s="141" t="s">
        <v>306</v>
      </c>
      <c r="C6" s="142"/>
      <c r="D6" s="142"/>
      <c r="E6" s="143"/>
    </row>
    <row r="7" spans="1:7">
      <c r="B7" s="144"/>
      <c r="C7" s="145"/>
      <c r="D7" s="145"/>
      <c r="E7" s="146"/>
    </row>
    <row r="8" spans="1:7">
      <c r="B8" s="144"/>
      <c r="C8" s="145"/>
      <c r="D8" s="145"/>
      <c r="E8" s="146"/>
    </row>
    <row r="9" spans="1:7" ht="90.8" customHeight="1" thickBot="1">
      <c r="B9" s="147"/>
      <c r="C9" s="148"/>
      <c r="D9" s="148"/>
      <c r="E9" s="149"/>
    </row>
    <row r="10" spans="1:7">
      <c r="B10" s="63"/>
      <c r="C10" s="63"/>
    </row>
    <row r="11" spans="1:7">
      <c r="B11" s="127" t="s">
        <v>32</v>
      </c>
      <c r="C11" s="127"/>
      <c r="D11" s="150"/>
      <c r="E11" s="150"/>
    </row>
    <row r="12" spans="1:7" ht="15.05" customHeight="1">
      <c r="B12" s="152" t="s">
        <v>269</v>
      </c>
      <c r="C12" s="92" t="s">
        <v>237</v>
      </c>
      <c r="D12" s="153" t="s">
        <v>238</v>
      </c>
      <c r="E12" s="153"/>
    </row>
    <row r="13" spans="1:7" ht="90.65" customHeight="1">
      <c r="B13" s="123"/>
      <c r="C13" s="6" t="s">
        <v>281</v>
      </c>
      <c r="D13" s="97" t="s">
        <v>270</v>
      </c>
      <c r="E13" s="97" t="s">
        <v>282</v>
      </c>
    </row>
    <row r="14" spans="1:7" ht="28.5" customHeight="1">
      <c r="B14" s="19" t="s">
        <v>33</v>
      </c>
      <c r="C14" s="46">
        <v>0</v>
      </c>
      <c r="D14" s="86"/>
      <c r="E14" s="44">
        <v>0</v>
      </c>
      <c r="F14" s="95"/>
      <c r="G14" s="95"/>
    </row>
    <row r="15" spans="1:7" ht="28.5" customHeight="1">
      <c r="B15" s="24" t="s">
        <v>34</v>
      </c>
      <c r="C15" s="46">
        <v>0</v>
      </c>
      <c r="D15" s="86"/>
      <c r="E15" s="44">
        <v>0</v>
      </c>
      <c r="F15" s="95"/>
      <c r="G15" s="95"/>
    </row>
    <row r="16" spans="1:7" ht="34.9" customHeight="1">
      <c r="B16" s="24" t="s">
        <v>35</v>
      </c>
      <c r="C16" s="46">
        <v>0</v>
      </c>
      <c r="D16" s="86"/>
      <c r="E16" s="44">
        <v>0</v>
      </c>
      <c r="F16" s="95"/>
      <c r="G16" s="95"/>
    </row>
    <row r="17" spans="2:7" ht="48.05" customHeight="1">
      <c r="B17" s="24" t="s">
        <v>36</v>
      </c>
      <c r="C17" s="46">
        <v>0</v>
      </c>
      <c r="D17" s="86"/>
      <c r="E17" s="44">
        <v>0</v>
      </c>
      <c r="F17" s="95"/>
      <c r="G17" s="95"/>
    </row>
    <row r="18" spans="2:7" ht="72.650000000000006" customHeight="1">
      <c r="B18" s="24" t="s">
        <v>37</v>
      </c>
      <c r="C18" s="46">
        <v>0</v>
      </c>
      <c r="D18" s="86"/>
      <c r="E18" s="44">
        <v>0</v>
      </c>
      <c r="F18" s="95"/>
      <c r="G18" s="95"/>
    </row>
    <row r="19" spans="2:7" ht="32.25" customHeight="1">
      <c r="B19" s="151" t="s">
        <v>191</v>
      </c>
      <c r="C19" s="151"/>
      <c r="D19" s="151"/>
      <c r="E19" s="151"/>
    </row>
    <row r="22" spans="2:7" ht="22.55" customHeight="1"/>
    <row r="23" spans="2:7" ht="30.05" customHeight="1"/>
    <row r="26" spans="2:7" ht="32.25" customHeight="1"/>
  </sheetData>
  <sheetProtection algorithmName="SHA-512" hashValue="N610ctpfdpegw3fg7pJK3Nzrx8waukzTpmFWIfn+RfPBew+VDQjRBbXRwUiQvd363D1QuBBys9eDh7dMGHioaA==" saltValue="j53s6I59v8LNlU/uHWzi8w==" spinCount="100000" sheet="1" objects="1" scenarios="1" selectLockedCells="1"/>
  <mergeCells count="6">
    <mergeCell ref="B5:E5"/>
    <mergeCell ref="B6:E9"/>
    <mergeCell ref="B11:E11"/>
    <mergeCell ref="B19:E19"/>
    <mergeCell ref="B12:B13"/>
    <mergeCell ref="D12:E12"/>
  </mergeCells>
  <phoneticPr fontId="10" type="noConversion"/>
  <dataValidations count="2">
    <dataValidation type="decimal" allowBlank="1" showInputMessage="1" showErrorMessage="1" errorTitle="Неверный ввод" error="В эту ячейку можно ввести только действительные числа от 0 и более." sqref="E14:E18">
      <formula1>0</formula1>
      <formula2>999999999999</formula2>
    </dataValidation>
    <dataValidation type="decimal" allowBlank="1" showInputMessage="1" showErrorMessage="1" errorTitle="Неверный ввод" error="В эту ячейку можно ввести только действительные числа от 0 и более." sqref="C17 C14:C16 C18">
      <formula1>-99999999999</formula1>
      <formula2>999999999999</formula2>
    </dataValidation>
  </dataValidations>
  <hyperlinks>
    <hyperlink ref="B1" location="Содержание!D8" display="Вернуться к содержанию"/>
    <hyperlink ref="B2" location="'4'!A1" display="&lt;&lt;&lt; Предыдущий лист"/>
    <hyperlink ref="B3" location="'6'!A1" display="Следующий лист &gt;&gt;&gt;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0" r:id="rId3" name="Drop Down 8">
              <controlPr defaultSize="0" print="0" autoLine="0" autoPict="0">
                <anchor moveWithCells="1">
                  <from>
                    <xdr:col>3</xdr:col>
                    <xdr:colOff>373711</xdr:colOff>
                    <xdr:row>13</xdr:row>
                    <xdr:rowOff>87464</xdr:rowOff>
                  </from>
                  <to>
                    <xdr:col>3</xdr:col>
                    <xdr:colOff>2003729</xdr:colOff>
                    <xdr:row>13</xdr:row>
                    <xdr:rowOff>294198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4" name="Drop Down 10">
              <controlPr defaultSize="0" print="0" autoLine="0" autoPict="0">
                <anchor moveWithCells="1">
                  <from>
                    <xdr:col>3</xdr:col>
                    <xdr:colOff>373711</xdr:colOff>
                    <xdr:row>14</xdr:row>
                    <xdr:rowOff>87464</xdr:rowOff>
                  </from>
                  <to>
                    <xdr:col>3</xdr:col>
                    <xdr:colOff>2003729</xdr:colOff>
                    <xdr:row>14</xdr:row>
                    <xdr:rowOff>294198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5" name="Drop Down 11">
              <controlPr defaultSize="0" print="0" autoLine="0" autoPict="0">
                <anchor moveWithCells="1">
                  <from>
                    <xdr:col>3</xdr:col>
                    <xdr:colOff>373711</xdr:colOff>
                    <xdr:row>15</xdr:row>
                    <xdr:rowOff>95416</xdr:rowOff>
                  </from>
                  <to>
                    <xdr:col>3</xdr:col>
                    <xdr:colOff>2003729</xdr:colOff>
                    <xdr:row>15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Drop Down 12">
              <controlPr defaultSize="0" print="0" autoLine="0" autoPict="0">
                <anchor moveWithCells="1">
                  <from>
                    <xdr:col>3</xdr:col>
                    <xdr:colOff>373711</xdr:colOff>
                    <xdr:row>16</xdr:row>
                    <xdr:rowOff>222637</xdr:rowOff>
                  </from>
                  <to>
                    <xdr:col>3</xdr:col>
                    <xdr:colOff>2003729</xdr:colOff>
                    <xdr:row>16</xdr:row>
                    <xdr:rowOff>445273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7" name="Drop Down 13">
              <controlPr defaultSize="0" print="0" autoLine="0" autoPict="0">
                <anchor moveWithCells="1">
                  <from>
                    <xdr:col>3</xdr:col>
                    <xdr:colOff>381663</xdr:colOff>
                    <xdr:row>17</xdr:row>
                    <xdr:rowOff>341906</xdr:rowOff>
                  </from>
                  <to>
                    <xdr:col>3</xdr:col>
                    <xdr:colOff>2003729</xdr:colOff>
                    <xdr:row>17</xdr:row>
                    <xdr:rowOff>548640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L21"/>
  <sheetViews>
    <sheetView showGridLines="0" showRowColHeaders="0" zoomScaleNormal="100" workbookViewId="0">
      <pane xSplit="1" ySplit="11" topLeftCell="B12" activePane="bottomRight" state="frozen"/>
      <selection activeCell="C14" sqref="C14"/>
      <selection pane="topRight" activeCell="C14" sqref="C14"/>
      <selection pane="bottomLeft" activeCell="C14" sqref="C14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9765625" defaultRowHeight="14.4"/>
  <cols>
    <col min="1" max="1" width="5.3984375" style="29" customWidth="1"/>
    <col min="2" max="2" width="40.09765625" style="3" customWidth="1"/>
    <col min="3" max="3" width="26.296875" style="3" customWidth="1"/>
    <col min="4" max="4" width="24.296875" style="3" customWidth="1"/>
    <col min="5" max="5" width="0" style="35" hidden="1" customWidth="1"/>
    <col min="6" max="6" width="11.69921875" style="1" customWidth="1"/>
    <col min="7" max="11" width="10.09765625" style="1" customWidth="1"/>
    <col min="12" max="16384" width="9.09765625" style="1"/>
  </cols>
  <sheetData>
    <row r="1" spans="1:12">
      <c r="A1" s="87"/>
      <c r="B1" s="78" t="s">
        <v>206</v>
      </c>
    </row>
    <row r="2" spans="1:12">
      <c r="B2" s="78" t="s">
        <v>204</v>
      </c>
    </row>
    <row r="3" spans="1:12" ht="15.05" thickBot="1">
      <c r="A3" s="65"/>
      <c r="B3" s="63"/>
      <c r="C3" s="63"/>
      <c r="E3" s="3"/>
      <c r="F3" s="3"/>
      <c r="G3" s="3"/>
      <c r="H3" s="3"/>
      <c r="I3" s="3"/>
      <c r="J3" s="3"/>
      <c r="K3" s="3"/>
      <c r="L3" s="3"/>
    </row>
    <row r="4" spans="1:12" ht="15.05" thickBot="1">
      <c r="A4" s="65"/>
      <c r="B4" s="162" t="s">
        <v>268</v>
      </c>
      <c r="C4" s="163"/>
      <c r="D4" s="163"/>
      <c r="E4" s="163"/>
      <c r="F4" s="164"/>
      <c r="G4" s="3"/>
      <c r="H4" s="3"/>
      <c r="I4" s="3"/>
      <c r="J4" s="3"/>
      <c r="K4" s="3"/>
      <c r="L4" s="3"/>
    </row>
    <row r="5" spans="1:12" ht="14.4" customHeight="1">
      <c r="A5" s="65"/>
      <c r="B5" s="156" t="s">
        <v>300</v>
      </c>
      <c r="C5" s="157"/>
      <c r="D5" s="157"/>
      <c r="E5" s="157"/>
      <c r="F5" s="158"/>
      <c r="G5" s="3"/>
      <c r="H5" s="3"/>
      <c r="I5" s="3"/>
      <c r="J5" s="3"/>
      <c r="K5" s="3"/>
      <c r="L5" s="3"/>
    </row>
    <row r="6" spans="1:12">
      <c r="A6" s="65"/>
      <c r="B6" s="156"/>
      <c r="C6" s="157"/>
      <c r="D6" s="157"/>
      <c r="E6" s="157"/>
      <c r="F6" s="158"/>
      <c r="G6" s="3"/>
      <c r="H6" s="3"/>
      <c r="I6" s="3"/>
      <c r="J6" s="3"/>
      <c r="K6" s="3"/>
      <c r="L6" s="3"/>
    </row>
    <row r="7" spans="1:12">
      <c r="A7" s="65"/>
      <c r="B7" s="156"/>
      <c r="C7" s="157"/>
      <c r="D7" s="157"/>
      <c r="E7" s="157"/>
      <c r="F7" s="158"/>
      <c r="G7" s="3"/>
      <c r="H7" s="3"/>
      <c r="I7" s="3"/>
      <c r="J7" s="3"/>
      <c r="K7" s="3"/>
      <c r="L7" s="3"/>
    </row>
    <row r="8" spans="1:12" ht="118.35" customHeight="1" thickBot="1">
      <c r="A8" s="65"/>
      <c r="B8" s="159"/>
      <c r="C8" s="160"/>
      <c r="D8" s="160"/>
      <c r="E8" s="160"/>
      <c r="F8" s="161"/>
      <c r="G8" s="3"/>
      <c r="H8" s="3"/>
      <c r="I8" s="3"/>
      <c r="J8" s="3"/>
      <c r="K8" s="3"/>
      <c r="L8" s="3"/>
    </row>
    <row r="9" spans="1:12">
      <c r="A9" s="65"/>
      <c r="B9" s="63"/>
      <c r="C9" s="63"/>
      <c r="E9" s="3"/>
      <c r="F9" s="3"/>
      <c r="G9" s="3"/>
      <c r="H9" s="3"/>
      <c r="I9" s="3"/>
      <c r="J9" s="3"/>
      <c r="K9" s="3"/>
      <c r="L9" s="3"/>
    </row>
    <row r="10" spans="1:12" ht="31.15" customHeight="1">
      <c r="B10" s="132" t="s">
        <v>271</v>
      </c>
      <c r="C10" s="132"/>
      <c r="D10" s="132"/>
      <c r="E10" s="1"/>
    </row>
    <row r="11" spans="1:12" ht="47.45" customHeight="1">
      <c r="B11" s="134" t="s">
        <v>273</v>
      </c>
      <c r="C11" s="136"/>
      <c r="D11" s="91" t="s">
        <v>272</v>
      </c>
    </row>
    <row r="12" spans="1:12" ht="30.05" customHeight="1">
      <c r="A12" s="29" t="s">
        <v>87</v>
      </c>
      <c r="B12" s="154" t="s">
        <v>80</v>
      </c>
      <c r="C12" s="155"/>
      <c r="D12" s="70">
        <v>0</v>
      </c>
      <c r="E12" s="99" t="b">
        <v>0</v>
      </c>
    </row>
    <row r="13" spans="1:12" ht="30.05" customHeight="1">
      <c r="A13" s="29" t="s">
        <v>88</v>
      </c>
      <c r="B13" s="154" t="s">
        <v>80</v>
      </c>
      <c r="C13" s="155"/>
      <c r="D13" s="98">
        <v>0</v>
      </c>
      <c r="E13" s="81" t="b">
        <v>0</v>
      </c>
    </row>
    <row r="14" spans="1:12" ht="30.05" customHeight="1">
      <c r="A14" s="29" t="s">
        <v>89</v>
      </c>
      <c r="B14" s="154" t="s">
        <v>80</v>
      </c>
      <c r="C14" s="155"/>
      <c r="D14" s="44">
        <v>0</v>
      </c>
      <c r="E14" s="81" t="b">
        <v>0</v>
      </c>
    </row>
    <row r="15" spans="1:12" ht="30.05" customHeight="1">
      <c r="A15" s="29" t="s">
        <v>90</v>
      </c>
      <c r="B15" s="154" t="s">
        <v>80</v>
      </c>
      <c r="C15" s="155"/>
      <c r="D15" s="44">
        <v>0</v>
      </c>
      <c r="E15" s="81" t="b">
        <v>0</v>
      </c>
    </row>
    <row r="16" spans="1:12" ht="30.05" customHeight="1">
      <c r="A16" s="29" t="s">
        <v>91</v>
      </c>
      <c r="B16" s="154" t="s">
        <v>80</v>
      </c>
      <c r="C16" s="155"/>
      <c r="D16" s="44">
        <v>0</v>
      </c>
      <c r="E16" s="81" t="b">
        <v>0</v>
      </c>
    </row>
    <row r="17" spans="1:5" ht="30.05" customHeight="1">
      <c r="A17" s="29" t="s">
        <v>92</v>
      </c>
      <c r="B17" s="154" t="s">
        <v>80</v>
      </c>
      <c r="C17" s="155"/>
      <c r="D17" s="44">
        <v>0</v>
      </c>
      <c r="E17" s="81" t="b">
        <v>0</v>
      </c>
    </row>
    <row r="18" spans="1:5" ht="30.05" customHeight="1">
      <c r="A18" s="29" t="s">
        <v>93</v>
      </c>
      <c r="B18" s="154" t="s">
        <v>80</v>
      </c>
      <c r="C18" s="155"/>
      <c r="D18" s="44">
        <v>0</v>
      </c>
      <c r="E18" s="81" t="b">
        <v>0</v>
      </c>
    </row>
    <row r="19" spans="1:5" ht="30.05" customHeight="1">
      <c r="A19" s="29" t="s">
        <v>94</v>
      </c>
      <c r="B19" s="154" t="s">
        <v>80</v>
      </c>
      <c r="C19" s="155"/>
      <c r="D19" s="44">
        <v>0</v>
      </c>
      <c r="E19" s="81" t="b">
        <v>0</v>
      </c>
    </row>
    <row r="20" spans="1:5" ht="30.05" customHeight="1">
      <c r="A20" s="29" t="s">
        <v>95</v>
      </c>
      <c r="B20" s="154" t="s">
        <v>80</v>
      </c>
      <c r="C20" s="155"/>
      <c r="D20" s="44">
        <v>0</v>
      </c>
      <c r="E20" s="81" t="b">
        <v>0</v>
      </c>
    </row>
    <row r="21" spans="1:5" ht="30.05" customHeight="1">
      <c r="A21" s="29" t="s">
        <v>96</v>
      </c>
      <c r="B21" s="154" t="s">
        <v>80</v>
      </c>
      <c r="C21" s="155"/>
      <c r="D21" s="44">
        <v>0</v>
      </c>
      <c r="E21" s="81" t="b">
        <v>0</v>
      </c>
    </row>
  </sheetData>
  <sheetProtection algorithmName="SHA-512" hashValue="s7gX4a+nTj82FUavsGSSfiJi3CwuDy/Y+dMB+Mgx1ErU/fpu9tXv9w6w26nT6BtQ04bbatpx069iPMCUw1JluQ==" saltValue="Nxcrkc6dRZtVq8sMirnsDg==" spinCount="100000" sheet="1" objects="1" scenarios="1" selectLockedCells="1"/>
  <mergeCells count="14">
    <mergeCell ref="B5:F8"/>
    <mergeCell ref="B4:F4"/>
    <mergeCell ref="B12:C12"/>
    <mergeCell ref="B17:C17"/>
    <mergeCell ref="B10:D10"/>
    <mergeCell ref="B11:C11"/>
    <mergeCell ref="B13:C13"/>
    <mergeCell ref="B18:C18"/>
    <mergeCell ref="B19:C19"/>
    <mergeCell ref="B20:C20"/>
    <mergeCell ref="B21:C21"/>
    <mergeCell ref="B14:C14"/>
    <mergeCell ref="B15:C15"/>
    <mergeCell ref="B16:C16"/>
  </mergeCells>
  <phoneticPr fontId="10" type="noConversion"/>
  <conditionalFormatting sqref="D12:D21">
    <cfRule type="cellIs" dxfId="3" priority="1" operator="greaterThan">
      <formula>0</formula>
    </cfRule>
    <cfRule type="cellIs" dxfId="2" priority="2" operator="equal">
      <formula>0</formula>
    </cfRule>
  </conditionalFormatting>
  <dataValidations count="1">
    <dataValidation type="decimal" operator="greaterThanOrEqual" allowBlank="1" showInputMessage="1" showErrorMessage="1" errorTitle="Неверный ввод" error="В эту ячейку можно ввести только действительные числа от 0 и более." sqref="D12:D21">
      <formula1>0</formula1>
    </dataValidation>
  </dataValidations>
  <hyperlinks>
    <hyperlink ref="B2" location="'5'!A1" display="&lt;&lt;&lt; Предыдущий лист"/>
    <hyperlink ref="B1" location="Содержание!D9" display="Вернуться к содержанию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249977111117893"/>
  </sheetPr>
  <dimension ref="A1:J36"/>
  <sheetViews>
    <sheetView showGridLines="0" showRowColHeaders="0" showRuler="0" view="pageLayout" zoomScaleNormal="100" workbookViewId="0">
      <selection activeCell="G8" sqref="G8:J8"/>
    </sheetView>
  </sheetViews>
  <sheetFormatPr defaultColWidth="8.8984375" defaultRowHeight="15.65"/>
  <cols>
    <col min="1" max="1" width="4.09765625" style="48" customWidth="1"/>
    <col min="2" max="9" width="8.8984375" style="48"/>
    <col min="10" max="10" width="5" style="48" customWidth="1"/>
    <col min="11" max="16384" width="8.8984375" style="48"/>
  </cols>
  <sheetData>
    <row r="1" spans="1:10" ht="16.3" customHeight="1">
      <c r="A1" s="82"/>
      <c r="B1" s="64"/>
    </row>
    <row r="2" spans="1:10">
      <c r="B2" s="183" t="s">
        <v>203</v>
      </c>
      <c r="C2" s="183"/>
      <c r="D2" s="184"/>
      <c r="E2" s="184"/>
      <c r="F2" s="184"/>
      <c r="G2" s="184"/>
      <c r="H2" s="184"/>
      <c r="I2" s="184"/>
      <c r="J2" s="184"/>
    </row>
    <row r="3" spans="1:10">
      <c r="B3" s="62"/>
      <c r="C3" s="62"/>
      <c r="D3" s="49"/>
      <c r="E3" s="49"/>
      <c r="F3" s="49"/>
      <c r="G3" s="49"/>
      <c r="H3" s="49"/>
      <c r="I3" s="49"/>
      <c r="J3" s="49"/>
    </row>
    <row r="5" spans="1:10" ht="18" customHeight="1">
      <c r="B5" s="171" t="s">
        <v>160</v>
      </c>
      <c r="C5" s="171"/>
      <c r="D5" s="171"/>
      <c r="E5" s="171"/>
      <c r="F5" s="171"/>
      <c r="G5" s="171"/>
      <c r="H5" s="171"/>
      <c r="I5" s="171"/>
      <c r="J5" s="171"/>
    </row>
    <row r="6" spans="1:10" ht="9.25" customHeight="1">
      <c r="B6" s="50"/>
      <c r="C6" s="50"/>
      <c r="D6" s="50"/>
      <c r="E6" s="50"/>
      <c r="F6" s="50"/>
      <c r="G6" s="50"/>
      <c r="H6" s="50"/>
      <c r="I6" s="50"/>
      <c r="J6" s="50"/>
    </row>
    <row r="7" spans="1:10">
      <c r="B7" s="185" t="s">
        <v>24</v>
      </c>
      <c r="C7" s="186"/>
      <c r="D7" s="186"/>
      <c r="E7" s="186"/>
      <c r="F7" s="187"/>
      <c r="G7" s="173">
        <f>Ответы!C146</f>
        <v>0</v>
      </c>
      <c r="H7" s="174"/>
      <c r="I7" s="174"/>
      <c r="J7" s="174"/>
    </row>
    <row r="8" spans="1:10" ht="48.05" customHeight="1">
      <c r="B8" s="185" t="s">
        <v>25</v>
      </c>
      <c r="C8" s="186"/>
      <c r="D8" s="186"/>
      <c r="E8" s="186"/>
      <c r="F8" s="187"/>
      <c r="G8" s="188">
        <f>Ответы!C147</f>
        <v>0</v>
      </c>
      <c r="H8" s="189"/>
      <c r="I8" s="189"/>
      <c r="J8" s="189"/>
    </row>
    <row r="9" spans="1:10" ht="15.65" customHeight="1">
      <c r="B9" s="180" t="s">
        <v>201</v>
      </c>
      <c r="C9" s="181"/>
      <c r="D9" s="181"/>
      <c r="E9" s="181"/>
      <c r="F9" s="182"/>
      <c r="G9" s="173">
        <f>Ответы!C148</f>
        <v>0</v>
      </c>
      <c r="H9" s="174"/>
      <c r="I9" s="174"/>
      <c r="J9" s="174"/>
    </row>
    <row r="12" spans="1:10">
      <c r="B12" s="171" t="s">
        <v>161</v>
      </c>
      <c r="C12" s="171"/>
      <c r="D12" s="171"/>
      <c r="E12" s="171"/>
      <c r="F12" s="171"/>
      <c r="G12" s="171"/>
      <c r="H12" s="171"/>
      <c r="I12" s="171"/>
      <c r="J12" s="171"/>
    </row>
    <row r="13" spans="1:10" ht="15.65" customHeight="1"/>
    <row r="14" spans="1:10" ht="17.399999999999999" customHeight="1">
      <c r="B14" s="175" t="s">
        <v>174</v>
      </c>
      <c r="C14" s="175"/>
      <c r="D14" s="175"/>
      <c r="E14" s="175"/>
      <c r="F14" s="175"/>
      <c r="G14" s="175"/>
      <c r="H14" s="175"/>
      <c r="I14" s="175"/>
      <c r="J14" s="175"/>
    </row>
    <row r="15" spans="1:10">
      <c r="B15" s="165" t="s">
        <v>210</v>
      </c>
      <c r="C15" s="165"/>
      <c r="D15" s="165"/>
      <c r="E15" s="165"/>
      <c r="F15" s="165"/>
      <c r="G15" s="176" t="e">
        <f>Расчеты!G6</f>
        <v>#DIV/0!</v>
      </c>
      <c r="H15" s="176"/>
      <c r="I15" s="176"/>
      <c r="J15" s="176"/>
    </row>
    <row r="16" spans="1:10" ht="12.05" customHeight="1">
      <c r="B16" s="177" t="s">
        <v>6</v>
      </c>
      <c r="C16" s="178"/>
      <c r="D16" s="178"/>
      <c r="E16" s="178"/>
      <c r="F16" s="178"/>
      <c r="G16" s="178"/>
      <c r="H16" s="178"/>
      <c r="I16" s="178"/>
      <c r="J16" s="179"/>
    </row>
    <row r="17" spans="2:10">
      <c r="B17" s="169" t="s">
        <v>211</v>
      </c>
      <c r="C17" s="169"/>
      <c r="D17" s="169"/>
      <c r="E17" s="169"/>
      <c r="F17" s="169"/>
      <c r="G17" s="176" t="e">
        <f>Расчеты!H8</f>
        <v>#DIV/0!</v>
      </c>
      <c r="H17" s="176"/>
      <c r="I17" s="176"/>
      <c r="J17" s="176"/>
    </row>
    <row r="18" spans="2:10">
      <c r="B18" s="169" t="s">
        <v>212</v>
      </c>
      <c r="C18" s="169"/>
      <c r="D18" s="169"/>
      <c r="E18" s="169"/>
      <c r="F18" s="169"/>
      <c r="G18" s="176" t="e">
        <f>Расчеты!H9</f>
        <v>#DIV/0!</v>
      </c>
      <c r="H18" s="176"/>
      <c r="I18" s="176"/>
      <c r="J18" s="176"/>
    </row>
    <row r="19" spans="2:10">
      <c r="B19" s="169" t="s">
        <v>213</v>
      </c>
      <c r="C19" s="169"/>
      <c r="D19" s="169"/>
      <c r="E19" s="169"/>
      <c r="F19" s="169"/>
      <c r="G19" s="176" t="e">
        <f>Расчеты!H10</f>
        <v>#DIV/0!</v>
      </c>
      <c r="H19" s="176"/>
      <c r="I19" s="176"/>
      <c r="J19" s="176"/>
    </row>
    <row r="20" spans="2:10">
      <c r="B20" s="169" t="s">
        <v>214</v>
      </c>
      <c r="C20" s="169"/>
      <c r="D20" s="169"/>
      <c r="E20" s="169"/>
      <c r="F20" s="169"/>
      <c r="G20" s="176" t="e">
        <f>Расчеты!H11</f>
        <v>#DIV/0!</v>
      </c>
      <c r="H20" s="176"/>
      <c r="I20" s="176"/>
      <c r="J20" s="176"/>
    </row>
    <row r="22" spans="2:10" ht="17.399999999999999" customHeight="1">
      <c r="B22" s="175" t="s">
        <v>173</v>
      </c>
      <c r="C22" s="175"/>
      <c r="D22" s="175"/>
      <c r="E22" s="175"/>
      <c r="F22" s="175"/>
      <c r="G22" s="175"/>
      <c r="H22" s="175"/>
      <c r="I22" s="175"/>
      <c r="J22" s="175"/>
    </row>
    <row r="23" spans="2:10" ht="15.65" customHeight="1">
      <c r="B23" s="165" t="s">
        <v>210</v>
      </c>
      <c r="C23" s="165"/>
      <c r="D23" s="165"/>
      <c r="E23" s="165"/>
      <c r="F23" s="165"/>
      <c r="G23" s="176" t="e">
        <f>Расчеты!O6</f>
        <v>#DIV/0!</v>
      </c>
      <c r="H23" s="176"/>
      <c r="I23" s="176"/>
      <c r="J23" s="176"/>
    </row>
    <row r="24" spans="2:10">
      <c r="B24" s="177" t="s">
        <v>6</v>
      </c>
      <c r="C24" s="178"/>
      <c r="D24" s="178"/>
      <c r="E24" s="178"/>
      <c r="F24" s="178"/>
      <c r="G24" s="178"/>
      <c r="H24" s="178"/>
      <c r="I24" s="178"/>
      <c r="J24" s="179"/>
    </row>
    <row r="25" spans="2:10">
      <c r="B25" s="169" t="s">
        <v>211</v>
      </c>
      <c r="C25" s="169"/>
      <c r="D25" s="169"/>
      <c r="E25" s="169"/>
      <c r="F25" s="169"/>
      <c r="G25" s="170" t="e">
        <f>Расчеты!P8</f>
        <v>#DIV/0!</v>
      </c>
      <c r="H25" s="170"/>
      <c r="I25" s="170"/>
      <c r="J25" s="170"/>
    </row>
    <row r="26" spans="2:10">
      <c r="B26" s="169" t="s">
        <v>212</v>
      </c>
      <c r="C26" s="169"/>
      <c r="D26" s="169"/>
      <c r="E26" s="169"/>
      <c r="F26" s="169"/>
      <c r="G26" s="170" t="e">
        <f>Расчеты!P9</f>
        <v>#DIV/0!</v>
      </c>
      <c r="H26" s="170"/>
      <c r="I26" s="170"/>
      <c r="J26" s="170"/>
    </row>
    <row r="27" spans="2:10">
      <c r="B27" s="169" t="s">
        <v>213</v>
      </c>
      <c r="C27" s="169"/>
      <c r="D27" s="169"/>
      <c r="E27" s="169"/>
      <c r="F27" s="169"/>
      <c r="G27" s="170" t="e">
        <f>Расчеты!P10</f>
        <v>#DIV/0!</v>
      </c>
      <c r="H27" s="170"/>
      <c r="I27" s="170"/>
      <c r="J27" s="170"/>
    </row>
    <row r="28" spans="2:10">
      <c r="B28" s="169" t="s">
        <v>214</v>
      </c>
      <c r="C28" s="169"/>
      <c r="D28" s="169"/>
      <c r="E28" s="169"/>
      <c r="F28" s="169"/>
      <c r="G28" s="170" t="str">
        <f>Расчеты!P11</f>
        <v>-</v>
      </c>
      <c r="H28" s="170"/>
      <c r="I28" s="170"/>
      <c r="J28" s="170"/>
    </row>
    <row r="29" spans="2:10">
      <c r="B29" s="12"/>
      <c r="C29" s="12"/>
      <c r="D29" s="12"/>
      <c r="E29" s="12"/>
      <c r="F29" s="12"/>
      <c r="G29" s="51"/>
      <c r="H29" s="51"/>
      <c r="I29" s="51"/>
      <c r="J29" s="51"/>
    </row>
    <row r="30" spans="2:10">
      <c r="B30" s="12"/>
      <c r="C30" s="12"/>
      <c r="D30" s="12"/>
      <c r="E30" s="12"/>
      <c r="F30" s="12"/>
      <c r="G30" s="51"/>
      <c r="H30" s="51"/>
      <c r="I30" s="51"/>
      <c r="J30" s="51"/>
    </row>
    <row r="31" spans="2:10">
      <c r="B31" s="171" t="s">
        <v>166</v>
      </c>
      <c r="C31" s="171"/>
      <c r="D31" s="171"/>
      <c r="E31" s="171"/>
      <c r="F31" s="171"/>
      <c r="G31" s="171"/>
      <c r="H31" s="171"/>
      <c r="I31" s="171"/>
      <c r="J31" s="171"/>
    </row>
    <row r="33" spans="2:10">
      <c r="B33" s="172" t="s">
        <v>167</v>
      </c>
      <c r="C33" s="172"/>
      <c r="D33" s="172"/>
      <c r="E33" s="172"/>
      <c r="F33" s="172"/>
      <c r="G33" s="173">
        <f>Ответы!C150</f>
        <v>0</v>
      </c>
      <c r="H33" s="174"/>
      <c r="I33" s="174"/>
      <c r="J33" s="174"/>
    </row>
    <row r="34" spans="2:10">
      <c r="B34" s="165" t="s">
        <v>169</v>
      </c>
      <c r="C34" s="165"/>
      <c r="D34" s="165"/>
      <c r="E34" s="165"/>
      <c r="F34" s="165"/>
      <c r="G34" s="166">
        <f>'1'!C12</f>
        <v>0</v>
      </c>
      <c r="H34" s="167"/>
      <c r="I34" s="167"/>
      <c r="J34" s="167"/>
    </row>
    <row r="35" spans="2:10">
      <c r="B35" s="165" t="s">
        <v>168</v>
      </c>
      <c r="C35" s="165"/>
      <c r="D35" s="165"/>
      <c r="E35" s="165"/>
      <c r="F35" s="165"/>
      <c r="G35" s="166">
        <f>'1'!C13</f>
        <v>0</v>
      </c>
      <c r="H35" s="167"/>
      <c r="I35" s="167"/>
      <c r="J35" s="167"/>
    </row>
    <row r="36" spans="2:10">
      <c r="B36" s="165" t="s">
        <v>170</v>
      </c>
      <c r="C36" s="165"/>
      <c r="D36" s="165"/>
      <c r="E36" s="165"/>
      <c r="F36" s="165"/>
      <c r="G36" s="168">
        <f ca="1">TODAY()</f>
        <v>45974</v>
      </c>
      <c r="H36" s="167"/>
      <c r="I36" s="167"/>
      <c r="J36" s="167"/>
    </row>
  </sheetData>
  <sheetProtection algorithmName="SHA-512" hashValue="Nn/UOUF+NK6LxQpidvGzWZpuUwVwZSbqpd4oeFJl52HaF0IWNzusvVxFVlZDfOhNV+MQ+tjpwIWgj72qB9dM9Q==" saltValue="YMoqxZboVNPHAk7HucCs5A==" spinCount="100000" sheet="1" objects="1" scenarios="1" selectLockedCells="1" selectUnlockedCells="1"/>
  <mergeCells count="42">
    <mergeCell ref="B17:F17"/>
    <mergeCell ref="G17:J17"/>
    <mergeCell ref="B9:F9"/>
    <mergeCell ref="G9:J9"/>
    <mergeCell ref="B2:J2"/>
    <mergeCell ref="B5:J5"/>
    <mergeCell ref="B7:F7"/>
    <mergeCell ref="G7:J7"/>
    <mergeCell ref="B8:F8"/>
    <mergeCell ref="G8:J8"/>
    <mergeCell ref="B12:J12"/>
    <mergeCell ref="B14:J14"/>
    <mergeCell ref="B15:F15"/>
    <mergeCell ref="G15:J15"/>
    <mergeCell ref="B16:J16"/>
    <mergeCell ref="B22:J22"/>
    <mergeCell ref="B23:F23"/>
    <mergeCell ref="G23:J23"/>
    <mergeCell ref="B24:J24"/>
    <mergeCell ref="B18:F18"/>
    <mergeCell ref="G18:J18"/>
    <mergeCell ref="B19:F19"/>
    <mergeCell ref="G19:J19"/>
    <mergeCell ref="B20:F20"/>
    <mergeCell ref="G20:J20"/>
    <mergeCell ref="B25:F25"/>
    <mergeCell ref="G25:J25"/>
    <mergeCell ref="B26:F26"/>
    <mergeCell ref="G26:J26"/>
    <mergeCell ref="B27:F27"/>
    <mergeCell ref="G27:J27"/>
    <mergeCell ref="B28:F28"/>
    <mergeCell ref="G28:J28"/>
    <mergeCell ref="B31:J31"/>
    <mergeCell ref="B33:F33"/>
    <mergeCell ref="G33:J33"/>
    <mergeCell ref="B34:F34"/>
    <mergeCell ref="G34:J34"/>
    <mergeCell ref="B35:F35"/>
    <mergeCell ref="G35:J35"/>
    <mergeCell ref="B36:F36"/>
    <mergeCell ref="G36:J36"/>
  </mergeCells>
  <conditionalFormatting sqref="G7:J9">
    <cfRule type="containsText" dxfId="1" priority="2" operator="containsText" text="[">
      <formula>NOT(ISERROR(SEARCH("[",G7)))</formula>
    </cfRule>
  </conditionalFormatting>
  <conditionalFormatting sqref="G33:J35">
    <cfRule type="containsText" dxfId="0" priority="3" operator="containsText" text="[">
      <formula>NOT(ISERROR(SEARCH("[",G33)))</formula>
    </cfRule>
  </conditionalFormatting>
  <pageMargins left="0.7" right="0.7" top="0.75" bottom="0.75" header="0.3" footer="0.3"/>
  <pageSetup paperSize="9" orientation="portrait" r:id="rId1"/>
  <headerFooter differentFirst="1">
    <firstHeader>&amp;C&amp;"Times New Roman,полужирный"&amp;10&amp;KC00000ПОСЛЕ ЗАПОЛНЕНИЯ НАПРАВИТЬ В ОАО "ГИПРОСВЯЗЬ"
почтой (ул. Сурганова, 24, г. Минск, 220012, Республика Беларусь)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R182"/>
  <sheetViews>
    <sheetView showGridLines="0" showRowColHeaders="0" zoomScaleNormal="100" workbookViewId="0">
      <selection activeCell="G105" sqref="G10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/>
  <cols>
    <col min="2" max="2" width="14" customWidth="1"/>
    <col min="3" max="3" width="14.296875" customWidth="1"/>
    <col min="4" max="6" width="12" customWidth="1"/>
    <col min="7" max="7" width="17.09765625" customWidth="1"/>
    <col min="8" max="8" width="21.09765625" customWidth="1"/>
    <col min="9" max="9" width="19.59765625" customWidth="1"/>
    <col min="10" max="11" width="12" customWidth="1"/>
    <col min="12" max="12" width="21.8984375" customWidth="1"/>
    <col min="14" max="14" width="11.296875" style="13" customWidth="1"/>
    <col min="15" max="17" width="14.59765625" customWidth="1"/>
    <col min="18" max="18" width="6" customWidth="1"/>
    <col min="19" max="19" width="16.09765625" customWidth="1"/>
  </cols>
  <sheetData>
    <row r="2" spans="2:18" s="32" customFormat="1">
      <c r="B2" s="30" t="s">
        <v>222</v>
      </c>
      <c r="N2" s="31"/>
      <c r="R2" s="33"/>
    </row>
    <row r="3" spans="2:18" s="39" customFormat="1">
      <c r="B3" s="38" t="s">
        <v>245</v>
      </c>
      <c r="N3" s="40"/>
      <c r="R3" s="41"/>
    </row>
    <row r="5" spans="2:18">
      <c r="B5" s="9" t="s">
        <v>20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I5" s="9" t="s">
        <v>49</v>
      </c>
      <c r="J5" s="9" t="s">
        <v>110</v>
      </c>
      <c r="K5" s="9" t="s">
        <v>50</v>
      </c>
      <c r="L5" s="9" t="s">
        <v>111</v>
      </c>
    </row>
    <row r="6" spans="2:18">
      <c r="B6" s="9" t="s">
        <v>132</v>
      </c>
      <c r="C6" t="b">
        <f>'2'!I9</f>
        <v>0</v>
      </c>
      <c r="D6" s="37">
        <f>'2'!E9</f>
        <v>0</v>
      </c>
      <c r="E6" s="37">
        <f>'2'!F9</f>
        <v>0</v>
      </c>
      <c r="F6" s="37">
        <f>'2'!G9</f>
        <v>0</v>
      </c>
      <c r="G6" s="37">
        <f>'2'!H9</f>
        <v>0</v>
      </c>
      <c r="I6" s="37">
        <f t="shared" ref="I6:L10" si="0">IF($C6=TRUE,D6,0)</f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</row>
    <row r="7" spans="2:18">
      <c r="B7" s="9" t="s">
        <v>133</v>
      </c>
      <c r="C7" t="b">
        <f>'2'!I10</f>
        <v>0</v>
      </c>
      <c r="D7" s="37">
        <f>'2'!E10</f>
        <v>0</v>
      </c>
      <c r="E7" s="37">
        <f>'2'!F10</f>
        <v>0</v>
      </c>
      <c r="F7" s="37">
        <f>'2'!G10</f>
        <v>0</v>
      </c>
      <c r="G7" s="37">
        <f>'2'!H10</f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</row>
    <row r="8" spans="2:18">
      <c r="B8" s="9" t="s">
        <v>134</v>
      </c>
      <c r="C8" t="b">
        <f>'2'!I11</f>
        <v>0</v>
      </c>
      <c r="D8" s="37">
        <f>'2'!E11</f>
        <v>0</v>
      </c>
      <c r="E8" s="37">
        <f>'2'!F11</f>
        <v>0</v>
      </c>
      <c r="F8" s="37">
        <f>'2'!G11</f>
        <v>0</v>
      </c>
      <c r="G8" s="37">
        <f>'2'!H11</f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</row>
    <row r="9" spans="2:18">
      <c r="B9" s="9" t="s">
        <v>135</v>
      </c>
      <c r="C9" t="b">
        <f>'2'!I12</f>
        <v>0</v>
      </c>
      <c r="D9" s="37">
        <f>'2'!E12</f>
        <v>0</v>
      </c>
      <c r="E9" s="37">
        <f>'2'!F12</f>
        <v>0</v>
      </c>
      <c r="F9" s="37">
        <f>'2'!G12</f>
        <v>0</v>
      </c>
      <c r="G9" s="37">
        <f>'2'!H12</f>
        <v>0</v>
      </c>
      <c r="I9" s="37">
        <f t="shared" si="0"/>
        <v>0</v>
      </c>
      <c r="J9" s="37">
        <f t="shared" si="0"/>
        <v>0</v>
      </c>
      <c r="K9" s="37">
        <f t="shared" si="0"/>
        <v>0</v>
      </c>
      <c r="L9" s="37">
        <f t="shared" si="0"/>
        <v>0</v>
      </c>
    </row>
    <row r="10" spans="2:18">
      <c r="B10" s="9" t="s">
        <v>136</v>
      </c>
      <c r="C10" t="b">
        <f>'2'!I13</f>
        <v>0</v>
      </c>
      <c r="D10" s="37">
        <f>'2'!E13</f>
        <v>0</v>
      </c>
      <c r="E10" s="37">
        <f>'2'!F13</f>
        <v>0</v>
      </c>
      <c r="F10" s="37">
        <f>'2'!G13</f>
        <v>0</v>
      </c>
      <c r="G10" s="37">
        <f>'2'!H13</f>
        <v>0</v>
      </c>
      <c r="I10" s="37">
        <f t="shared" si="0"/>
        <v>0</v>
      </c>
      <c r="J10" s="37">
        <f t="shared" si="0"/>
        <v>0</v>
      </c>
      <c r="K10" s="37">
        <f t="shared" si="0"/>
        <v>0</v>
      </c>
      <c r="L10" s="37">
        <f t="shared" si="0"/>
        <v>0</v>
      </c>
    </row>
    <row r="11" spans="2:18">
      <c r="D11" s="37"/>
      <c r="E11" s="37"/>
      <c r="F11" s="37"/>
      <c r="G11" s="37"/>
      <c r="I11" s="37"/>
      <c r="J11" s="37"/>
      <c r="K11" s="37"/>
      <c r="L11" s="37"/>
    </row>
    <row r="12" spans="2:18">
      <c r="B12" s="9" t="s">
        <v>137</v>
      </c>
      <c r="C12" t="b">
        <f>'2'!I15</f>
        <v>0</v>
      </c>
      <c r="D12" s="37">
        <f>'2'!E15</f>
        <v>0</v>
      </c>
      <c r="E12" s="37">
        <f>'2'!F15</f>
        <v>0</v>
      </c>
      <c r="F12" s="37">
        <f>'2'!G15</f>
        <v>0</v>
      </c>
      <c r="G12" s="37">
        <f>'2'!H15</f>
        <v>0</v>
      </c>
      <c r="I12" s="37">
        <f t="shared" ref="I12:L14" si="1">IF($C12=TRUE,D12,0)</f>
        <v>0</v>
      </c>
      <c r="J12" s="37">
        <f t="shared" si="1"/>
        <v>0</v>
      </c>
      <c r="K12" s="37">
        <f t="shared" si="1"/>
        <v>0</v>
      </c>
      <c r="L12" s="37">
        <f t="shared" si="1"/>
        <v>0</v>
      </c>
    </row>
    <row r="13" spans="2:18">
      <c r="B13" s="9" t="s">
        <v>138</v>
      </c>
      <c r="C13" t="b">
        <f>'2'!I16</f>
        <v>0</v>
      </c>
      <c r="D13" s="37">
        <f>'2'!E16</f>
        <v>0</v>
      </c>
      <c r="E13" s="37">
        <f>'2'!F16</f>
        <v>0</v>
      </c>
      <c r="F13" s="37">
        <f>'2'!G16</f>
        <v>0</v>
      </c>
      <c r="G13" s="37">
        <f>'2'!H16</f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</row>
    <row r="14" spans="2:18">
      <c r="B14" s="9" t="s">
        <v>139</v>
      </c>
      <c r="C14" t="b">
        <f>'2'!I17</f>
        <v>0</v>
      </c>
      <c r="D14" s="37">
        <f>'2'!E17</f>
        <v>0</v>
      </c>
      <c r="E14" s="37">
        <f>'2'!F17</f>
        <v>0</v>
      </c>
      <c r="F14" s="37">
        <f>'2'!G17</f>
        <v>0</v>
      </c>
      <c r="G14" s="37">
        <f>'2'!H17</f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</row>
    <row r="18" spans="2:18" s="39" customFormat="1">
      <c r="B18" s="38" t="s">
        <v>246</v>
      </c>
      <c r="N18" s="40"/>
      <c r="R18" s="41"/>
    </row>
    <row r="19" spans="2:18" ht="15.05">
      <c r="I19" s="193" t="s">
        <v>75</v>
      </c>
      <c r="J19" s="193"/>
      <c r="K19" s="193"/>
    </row>
    <row r="20" spans="2:18">
      <c r="B20" s="9" t="s">
        <v>20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I20" s="9" t="s">
        <v>49</v>
      </c>
      <c r="J20" s="9" t="s">
        <v>110</v>
      </c>
      <c r="K20" s="9" t="s">
        <v>50</v>
      </c>
      <c r="L20" s="9" t="s">
        <v>111</v>
      </c>
    </row>
    <row r="21" spans="2:18">
      <c r="B21" s="9" t="s">
        <v>113</v>
      </c>
      <c r="C21" t="b">
        <f>'2'!I19</f>
        <v>0</v>
      </c>
      <c r="D21" s="37">
        <f>'2'!E19</f>
        <v>0</v>
      </c>
      <c r="E21" s="37">
        <f>'2'!F19</f>
        <v>0</v>
      </c>
      <c r="F21" s="37">
        <f>'2'!G19</f>
        <v>0</v>
      </c>
      <c r="G21" s="37">
        <f>'2'!H19</f>
        <v>0</v>
      </c>
      <c r="I21" s="37">
        <f t="shared" ref="I21" si="2">IF($C21=TRUE,D21,0)</f>
        <v>0</v>
      </c>
      <c r="J21" s="37">
        <f t="shared" ref="J21" si="3">IF($C21=TRUE,E21,0)</f>
        <v>0</v>
      </c>
      <c r="K21" s="37">
        <f t="shared" ref="K21" si="4">IF($C21=TRUE,F21,0)</f>
        <v>0</v>
      </c>
      <c r="L21" s="37">
        <f t="shared" ref="L21" si="5">IF($C21=TRUE,G21,0)</f>
        <v>0</v>
      </c>
    </row>
    <row r="22" spans="2:18">
      <c r="B22" s="9" t="s">
        <v>114</v>
      </c>
      <c r="C22" t="b">
        <f>'2'!I20</f>
        <v>0</v>
      </c>
      <c r="D22" s="37">
        <f>'2'!E20</f>
        <v>0</v>
      </c>
      <c r="E22" s="37">
        <f>'2'!F20</f>
        <v>0</v>
      </c>
      <c r="F22" s="37">
        <f>'2'!G20</f>
        <v>0</v>
      </c>
      <c r="G22" s="37">
        <f>'2'!H20</f>
        <v>0</v>
      </c>
      <c r="I22" s="37">
        <f t="shared" ref="I22:L25" si="6">IF($C22=TRUE,D22,0)</f>
        <v>0</v>
      </c>
      <c r="J22" s="37">
        <f t="shared" si="6"/>
        <v>0</v>
      </c>
      <c r="K22" s="37">
        <f t="shared" si="6"/>
        <v>0</v>
      </c>
      <c r="L22" s="37">
        <f t="shared" si="6"/>
        <v>0</v>
      </c>
    </row>
    <row r="23" spans="2:18">
      <c r="B23" s="9" t="s">
        <v>115</v>
      </c>
      <c r="C23" t="b">
        <f>'2'!I21</f>
        <v>0</v>
      </c>
      <c r="D23" s="37">
        <f>'2'!E21</f>
        <v>0</v>
      </c>
      <c r="E23" s="37">
        <f>'2'!F21</f>
        <v>0</v>
      </c>
      <c r="F23" s="37">
        <f>'2'!G21</f>
        <v>0</v>
      </c>
      <c r="G23" s="37">
        <f>'2'!H21</f>
        <v>0</v>
      </c>
      <c r="I23" s="37">
        <f t="shared" si="6"/>
        <v>0</v>
      </c>
      <c r="J23" s="37">
        <f t="shared" si="6"/>
        <v>0</v>
      </c>
      <c r="K23" s="37">
        <f t="shared" si="6"/>
        <v>0</v>
      </c>
      <c r="L23" s="37">
        <f t="shared" si="6"/>
        <v>0</v>
      </c>
    </row>
    <row r="24" spans="2:18">
      <c r="B24" s="9" t="s">
        <v>116</v>
      </c>
      <c r="C24" t="b">
        <f>'2'!I22</f>
        <v>0</v>
      </c>
      <c r="D24" s="37">
        <f>'2'!E22</f>
        <v>0</v>
      </c>
      <c r="E24" s="37">
        <f>'2'!F22</f>
        <v>0</v>
      </c>
      <c r="F24" s="37">
        <f>'2'!G22</f>
        <v>0</v>
      </c>
      <c r="G24" s="37">
        <f>'2'!H22</f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0</v>
      </c>
    </row>
    <row r="25" spans="2:18">
      <c r="B25" s="9" t="s">
        <v>117</v>
      </c>
      <c r="C25" t="b">
        <f>'2'!I23</f>
        <v>0</v>
      </c>
      <c r="D25" s="37">
        <f>'2'!E23</f>
        <v>0</v>
      </c>
      <c r="E25" s="37">
        <f>'2'!F23</f>
        <v>0</v>
      </c>
      <c r="F25" s="37">
        <f>'2'!G23</f>
        <v>0</v>
      </c>
      <c r="G25" s="37">
        <f>'2'!H23</f>
        <v>0</v>
      </c>
      <c r="I25" s="37">
        <f t="shared" si="6"/>
        <v>0</v>
      </c>
      <c r="J25" s="37">
        <f t="shared" si="6"/>
        <v>0</v>
      </c>
      <c r="K25" s="37">
        <f t="shared" si="6"/>
        <v>0</v>
      </c>
      <c r="L25" s="37">
        <f t="shared" si="6"/>
        <v>0</v>
      </c>
    </row>
    <row r="26" spans="2:18">
      <c r="D26" s="37"/>
      <c r="E26" s="37"/>
      <c r="F26" s="37"/>
      <c r="G26" s="37"/>
      <c r="I26" s="37"/>
      <c r="J26" s="37"/>
      <c r="K26" s="37"/>
      <c r="L26" s="37"/>
    </row>
    <row r="27" spans="2:18">
      <c r="B27" s="9" t="s">
        <v>119</v>
      </c>
      <c r="C27" t="b">
        <f>'2'!I25</f>
        <v>0</v>
      </c>
      <c r="D27" s="37">
        <f>'2'!E25</f>
        <v>0</v>
      </c>
      <c r="E27" s="37">
        <f>'2'!F25</f>
        <v>0</v>
      </c>
      <c r="F27" s="37">
        <f>'2'!G25</f>
        <v>0</v>
      </c>
      <c r="G27" s="37">
        <f>'2'!H25</f>
        <v>0</v>
      </c>
      <c r="I27" s="37">
        <f t="shared" ref="I27:L29" si="7">IF($C27=TRUE,D27,0)</f>
        <v>0</v>
      </c>
      <c r="J27" s="37">
        <f t="shared" si="7"/>
        <v>0</v>
      </c>
      <c r="K27" s="37">
        <f t="shared" si="7"/>
        <v>0</v>
      </c>
      <c r="L27" s="37">
        <f t="shared" si="7"/>
        <v>0</v>
      </c>
    </row>
    <row r="28" spans="2:18">
      <c r="B28" s="9" t="s">
        <v>120</v>
      </c>
      <c r="C28" t="b">
        <f>'2'!I26</f>
        <v>0</v>
      </c>
      <c r="D28" s="37">
        <f>'2'!E26</f>
        <v>0</v>
      </c>
      <c r="E28" s="37">
        <f>'2'!F26</f>
        <v>0</v>
      </c>
      <c r="F28" s="37">
        <f>'2'!G26</f>
        <v>0</v>
      </c>
      <c r="G28" s="37">
        <f>'2'!H26</f>
        <v>0</v>
      </c>
      <c r="I28" s="37">
        <f t="shared" si="7"/>
        <v>0</v>
      </c>
      <c r="J28" s="37">
        <f>IF($C28=TRUE,E28,0)</f>
        <v>0</v>
      </c>
      <c r="K28" s="37">
        <f t="shared" si="7"/>
        <v>0</v>
      </c>
      <c r="L28" s="37">
        <f t="shared" si="7"/>
        <v>0</v>
      </c>
    </row>
    <row r="29" spans="2:18">
      <c r="B29" s="9" t="s">
        <v>121</v>
      </c>
      <c r="C29" t="b">
        <f>'2'!I27</f>
        <v>0</v>
      </c>
      <c r="D29" s="37">
        <f>'2'!E27</f>
        <v>0</v>
      </c>
      <c r="E29" s="37">
        <f>'2'!F27</f>
        <v>0</v>
      </c>
      <c r="F29" s="37">
        <f>'2'!G27</f>
        <v>0</v>
      </c>
      <c r="G29" s="37">
        <f>'2'!H27</f>
        <v>0</v>
      </c>
      <c r="I29" s="37">
        <f t="shared" si="7"/>
        <v>0</v>
      </c>
      <c r="J29" s="37">
        <f t="shared" si="7"/>
        <v>0</v>
      </c>
      <c r="K29" s="37">
        <f t="shared" si="7"/>
        <v>0</v>
      </c>
      <c r="L29" s="37">
        <f t="shared" si="7"/>
        <v>0</v>
      </c>
    </row>
    <row r="33" spans="2:18" s="39" customFormat="1">
      <c r="B33" s="38" t="s">
        <v>247</v>
      </c>
      <c r="N33" s="40"/>
      <c r="R33" s="41"/>
    </row>
    <row r="35" spans="2:18">
      <c r="B35" s="9" t="s">
        <v>20</v>
      </c>
      <c r="C35" s="9">
        <v>2</v>
      </c>
      <c r="D35" s="9">
        <v>3</v>
      </c>
      <c r="E35" s="9">
        <v>4</v>
      </c>
      <c r="F35" s="9">
        <v>5</v>
      </c>
      <c r="G35" s="9">
        <v>6</v>
      </c>
      <c r="I35" s="9" t="s">
        <v>49</v>
      </c>
      <c r="J35" s="9" t="s">
        <v>110</v>
      </c>
      <c r="K35" s="9" t="s">
        <v>50</v>
      </c>
      <c r="L35" s="9" t="s">
        <v>111</v>
      </c>
    </row>
    <row r="36" spans="2:18">
      <c r="B36" s="9" t="s">
        <v>126</v>
      </c>
      <c r="C36" t="b">
        <f>'2'!I29</f>
        <v>0</v>
      </c>
      <c r="D36" s="37">
        <f>'2'!E29</f>
        <v>0</v>
      </c>
      <c r="E36" s="37">
        <f>'2'!F29</f>
        <v>0</v>
      </c>
      <c r="F36" s="37">
        <f>'2'!G29</f>
        <v>0</v>
      </c>
      <c r="G36" s="37">
        <f>'2'!H29</f>
        <v>0</v>
      </c>
      <c r="I36" s="37">
        <f t="shared" ref="I36:L38" si="8">IF($C36=TRUE,D36,0)</f>
        <v>0</v>
      </c>
      <c r="J36" s="37">
        <f t="shared" si="8"/>
        <v>0</v>
      </c>
      <c r="K36" s="37">
        <f t="shared" si="8"/>
        <v>0</v>
      </c>
      <c r="L36" s="37">
        <f t="shared" si="8"/>
        <v>0</v>
      </c>
    </row>
    <row r="37" spans="2:18">
      <c r="B37" s="9" t="s">
        <v>127</v>
      </c>
      <c r="C37" t="b">
        <f>'2'!I30</f>
        <v>0</v>
      </c>
      <c r="D37" s="37">
        <f>'2'!E30</f>
        <v>0</v>
      </c>
      <c r="E37" s="37">
        <f>'2'!F30</f>
        <v>0</v>
      </c>
      <c r="F37" s="37">
        <f>'2'!G30</f>
        <v>0</v>
      </c>
      <c r="G37" s="37">
        <f>'2'!H30</f>
        <v>0</v>
      </c>
      <c r="I37" s="37">
        <f t="shared" si="8"/>
        <v>0</v>
      </c>
      <c r="J37" s="37">
        <f t="shared" si="8"/>
        <v>0</v>
      </c>
      <c r="K37" s="37">
        <f t="shared" si="8"/>
        <v>0</v>
      </c>
      <c r="L37" s="37">
        <f t="shared" si="8"/>
        <v>0</v>
      </c>
    </row>
    <row r="38" spans="2:18">
      <c r="B38" s="9" t="s">
        <v>128</v>
      </c>
      <c r="C38" t="b">
        <f>'2'!I31</f>
        <v>0</v>
      </c>
      <c r="D38" s="37">
        <f>'2'!E31</f>
        <v>0</v>
      </c>
      <c r="E38" s="37">
        <f>'2'!F31</f>
        <v>0</v>
      </c>
      <c r="F38" s="37">
        <f>'2'!G31</f>
        <v>0</v>
      </c>
      <c r="G38" s="37">
        <f>'2'!H31</f>
        <v>0</v>
      </c>
      <c r="I38" s="37">
        <f t="shared" si="8"/>
        <v>0</v>
      </c>
      <c r="J38" s="37">
        <f t="shared" si="8"/>
        <v>0</v>
      </c>
      <c r="K38" s="37">
        <f t="shared" si="8"/>
        <v>0</v>
      </c>
      <c r="L38" s="37">
        <f t="shared" si="8"/>
        <v>0</v>
      </c>
    </row>
    <row r="39" spans="2:18">
      <c r="D39" s="37"/>
      <c r="E39" s="37"/>
      <c r="F39" s="37"/>
      <c r="G39" s="37"/>
      <c r="I39" s="37"/>
      <c r="J39" s="37"/>
      <c r="K39" s="37"/>
      <c r="L39" s="37"/>
    </row>
    <row r="40" spans="2:18">
      <c r="B40" s="9" t="s">
        <v>129</v>
      </c>
      <c r="C40" t="b">
        <f>'2'!I33</f>
        <v>0</v>
      </c>
      <c r="D40" s="37">
        <f>'2'!E33</f>
        <v>0</v>
      </c>
      <c r="E40" s="37">
        <f>'2'!F33</f>
        <v>0</v>
      </c>
      <c r="F40" s="37">
        <f>'2'!G33</f>
        <v>0</v>
      </c>
      <c r="G40" s="37">
        <f>'2'!H33</f>
        <v>0</v>
      </c>
      <c r="I40" s="37">
        <f t="shared" ref="I40:L42" si="9">IF($C40=TRUE,D40,0)</f>
        <v>0</v>
      </c>
      <c r="J40" s="37">
        <f t="shared" si="9"/>
        <v>0</v>
      </c>
      <c r="K40" s="37">
        <f t="shared" si="9"/>
        <v>0</v>
      </c>
      <c r="L40" s="37">
        <f t="shared" si="9"/>
        <v>0</v>
      </c>
    </row>
    <row r="41" spans="2:18">
      <c r="B41" s="9" t="s">
        <v>130</v>
      </c>
      <c r="C41" t="b">
        <f>'2'!I34</f>
        <v>0</v>
      </c>
      <c r="D41" s="37">
        <f>'2'!E34</f>
        <v>0</v>
      </c>
      <c r="E41" s="37">
        <f>'2'!F34</f>
        <v>0</v>
      </c>
      <c r="F41" s="37">
        <f>'2'!G34</f>
        <v>0</v>
      </c>
      <c r="G41" s="37">
        <f>'2'!H34</f>
        <v>0</v>
      </c>
      <c r="I41" s="37">
        <f t="shared" si="9"/>
        <v>0</v>
      </c>
      <c r="J41" s="37">
        <f t="shared" si="9"/>
        <v>0</v>
      </c>
      <c r="K41" s="37">
        <f t="shared" si="9"/>
        <v>0</v>
      </c>
      <c r="L41" s="37">
        <f t="shared" si="9"/>
        <v>0</v>
      </c>
    </row>
    <row r="42" spans="2:18">
      <c r="B42" s="9" t="s">
        <v>131</v>
      </c>
      <c r="C42" t="b">
        <f>'2'!I35</f>
        <v>0</v>
      </c>
      <c r="D42" s="37">
        <f>'2'!E35</f>
        <v>0</v>
      </c>
      <c r="E42" s="37">
        <f>'2'!F35</f>
        <v>0</v>
      </c>
      <c r="F42" s="37">
        <f>'2'!G35</f>
        <v>0</v>
      </c>
      <c r="G42" s="37">
        <f>'2'!H35</f>
        <v>0</v>
      </c>
      <c r="I42" s="37">
        <f t="shared" si="9"/>
        <v>0</v>
      </c>
      <c r="J42" s="37">
        <f t="shared" si="9"/>
        <v>0</v>
      </c>
      <c r="K42" s="37">
        <f t="shared" si="9"/>
        <v>0</v>
      </c>
      <c r="L42" s="37">
        <f t="shared" si="9"/>
        <v>0</v>
      </c>
    </row>
    <row r="46" spans="2:18" s="39" customFormat="1">
      <c r="B46" s="38" t="s">
        <v>248</v>
      </c>
      <c r="N46" s="40"/>
      <c r="R46" s="41"/>
    </row>
    <row r="48" spans="2:18">
      <c r="B48" s="9" t="s">
        <v>20</v>
      </c>
      <c r="C48" s="9">
        <v>2</v>
      </c>
      <c r="D48" s="9">
        <v>3</v>
      </c>
      <c r="E48" s="9">
        <v>4</v>
      </c>
      <c r="F48" s="9">
        <v>5</v>
      </c>
      <c r="G48" s="9">
        <v>6</v>
      </c>
      <c r="I48" s="9" t="s">
        <v>49</v>
      </c>
      <c r="J48" s="9" t="s">
        <v>110</v>
      </c>
      <c r="K48" s="9" t="s">
        <v>50</v>
      </c>
      <c r="L48" s="9" t="s">
        <v>111</v>
      </c>
    </row>
    <row r="49" spans="2:12" customFormat="1">
      <c r="B49" s="9" t="s">
        <v>11</v>
      </c>
      <c r="C49" t="b">
        <f>'2'!I37</f>
        <v>0</v>
      </c>
      <c r="D49" s="36">
        <f>'2'!E37</f>
        <v>0</v>
      </c>
      <c r="E49" s="36">
        <f>'2'!F37</f>
        <v>0</v>
      </c>
      <c r="F49" s="36">
        <f>'2'!G37</f>
        <v>0</v>
      </c>
      <c r="G49" s="36">
        <f>'2'!H37</f>
        <v>0</v>
      </c>
      <c r="I49" s="37">
        <f t="shared" ref="I49:I59" si="10">IF($C49=TRUE,D49,0)</f>
        <v>0</v>
      </c>
      <c r="J49" s="37">
        <f t="shared" ref="J49:J59" si="11">IF($C49=TRUE,E49,0)</f>
        <v>0</v>
      </c>
      <c r="K49" s="37">
        <f t="shared" ref="K49:K59" si="12">IF($C49=TRUE,F49,0)</f>
        <v>0</v>
      </c>
      <c r="L49" s="37">
        <f t="shared" ref="L49:L59" si="13">IF($C49=TRUE,G49,0)</f>
        <v>0</v>
      </c>
    </row>
    <row r="50" spans="2:12" customFormat="1">
      <c r="B50" s="9" t="s">
        <v>147</v>
      </c>
      <c r="C50" t="b">
        <f>'2'!I38</f>
        <v>0</v>
      </c>
      <c r="D50" s="36">
        <f>'2'!E38</f>
        <v>0</v>
      </c>
      <c r="E50" s="36">
        <f>'2'!F38</f>
        <v>0</v>
      </c>
      <c r="F50" s="36">
        <f>'2'!G38</f>
        <v>0</v>
      </c>
      <c r="G50" s="36">
        <f>'2'!H38</f>
        <v>0</v>
      </c>
      <c r="I50" s="37">
        <f t="shared" si="10"/>
        <v>0</v>
      </c>
      <c r="J50" s="37">
        <f t="shared" si="11"/>
        <v>0</v>
      </c>
      <c r="K50" s="37">
        <f t="shared" si="12"/>
        <v>0</v>
      </c>
      <c r="L50" s="37">
        <f t="shared" si="13"/>
        <v>0</v>
      </c>
    </row>
    <row r="51" spans="2:12" customFormat="1">
      <c r="B51" s="9" t="s">
        <v>148</v>
      </c>
      <c r="C51" t="b">
        <f>'2'!I39</f>
        <v>0</v>
      </c>
      <c r="D51" s="36">
        <f>'2'!E39</f>
        <v>0</v>
      </c>
      <c r="E51" s="36">
        <f>'2'!F39</f>
        <v>0</v>
      </c>
      <c r="F51" s="36">
        <f>'2'!G39</f>
        <v>0</v>
      </c>
      <c r="G51" s="36">
        <f>'2'!H39</f>
        <v>0</v>
      </c>
      <c r="I51" s="37">
        <f t="shared" si="10"/>
        <v>0</v>
      </c>
      <c r="J51" s="37">
        <f t="shared" si="11"/>
        <v>0</v>
      </c>
      <c r="K51" s="37">
        <f t="shared" si="12"/>
        <v>0</v>
      </c>
      <c r="L51" s="37">
        <f t="shared" si="13"/>
        <v>0</v>
      </c>
    </row>
    <row r="52" spans="2:12" customFormat="1">
      <c r="B52" s="9" t="s">
        <v>149</v>
      </c>
      <c r="C52" t="b">
        <f>'2'!I40</f>
        <v>0</v>
      </c>
      <c r="D52" s="36">
        <f>'2'!E40</f>
        <v>0</v>
      </c>
      <c r="E52" s="36">
        <f>'2'!F40</f>
        <v>0</v>
      </c>
      <c r="F52" s="36">
        <f>'2'!G40</f>
        <v>0</v>
      </c>
      <c r="G52" s="36">
        <f>'2'!H40</f>
        <v>0</v>
      </c>
      <c r="I52" s="37">
        <f t="shared" si="10"/>
        <v>0</v>
      </c>
      <c r="J52" s="37">
        <f t="shared" si="11"/>
        <v>0</v>
      </c>
      <c r="K52" s="37">
        <f t="shared" si="12"/>
        <v>0</v>
      </c>
      <c r="L52" s="37">
        <f t="shared" si="13"/>
        <v>0</v>
      </c>
    </row>
    <row r="53" spans="2:12" customFormat="1">
      <c r="B53" s="9" t="s">
        <v>150</v>
      </c>
      <c r="C53" t="b">
        <f>'2'!I41</f>
        <v>0</v>
      </c>
      <c r="D53" s="36">
        <f>'2'!E41</f>
        <v>0</v>
      </c>
      <c r="E53" s="36">
        <f>'2'!F41</f>
        <v>0</v>
      </c>
      <c r="F53" s="36">
        <f>'2'!G41</f>
        <v>0</v>
      </c>
      <c r="G53" s="36">
        <f>'2'!H41</f>
        <v>0</v>
      </c>
      <c r="I53" s="37">
        <f t="shared" si="10"/>
        <v>0</v>
      </c>
      <c r="J53" s="37">
        <f t="shared" si="11"/>
        <v>0</v>
      </c>
      <c r="K53" s="37">
        <f t="shared" si="12"/>
        <v>0</v>
      </c>
      <c r="L53" s="37">
        <f t="shared" si="13"/>
        <v>0</v>
      </c>
    </row>
    <row r="54" spans="2:12" customFormat="1">
      <c r="B54" s="9" t="s">
        <v>151</v>
      </c>
      <c r="C54" t="b">
        <f>'2'!I42</f>
        <v>0</v>
      </c>
      <c r="D54" s="36">
        <f>'2'!E42</f>
        <v>0</v>
      </c>
      <c r="E54" s="36">
        <f>'2'!F42</f>
        <v>0</v>
      </c>
      <c r="F54" s="36">
        <f>'2'!G42</f>
        <v>0</v>
      </c>
      <c r="G54" s="36">
        <f>'2'!H42</f>
        <v>0</v>
      </c>
      <c r="I54" s="37">
        <f t="shared" si="10"/>
        <v>0</v>
      </c>
      <c r="J54" s="37">
        <f t="shared" si="11"/>
        <v>0</v>
      </c>
      <c r="K54" s="37">
        <f t="shared" si="12"/>
        <v>0</v>
      </c>
      <c r="L54" s="37">
        <f t="shared" si="13"/>
        <v>0</v>
      </c>
    </row>
    <row r="55" spans="2:12" customFormat="1">
      <c r="B55" s="9" t="s">
        <v>152</v>
      </c>
      <c r="C55" t="b">
        <f>'2'!I43</f>
        <v>0</v>
      </c>
      <c r="D55" s="36">
        <f>'2'!E43</f>
        <v>0</v>
      </c>
      <c r="E55" s="36">
        <f>'2'!F43</f>
        <v>0</v>
      </c>
      <c r="F55" s="36">
        <f>'2'!G43</f>
        <v>0</v>
      </c>
      <c r="G55" s="36">
        <f>'2'!H43</f>
        <v>0</v>
      </c>
      <c r="I55" s="37">
        <f t="shared" si="10"/>
        <v>0</v>
      </c>
      <c r="J55" s="37">
        <f t="shared" si="11"/>
        <v>0</v>
      </c>
      <c r="K55" s="37">
        <f t="shared" si="12"/>
        <v>0</v>
      </c>
      <c r="L55" s="37">
        <f t="shared" si="13"/>
        <v>0</v>
      </c>
    </row>
    <row r="56" spans="2:12" customFormat="1">
      <c r="B56" s="9" t="s">
        <v>153</v>
      </c>
      <c r="C56" t="b">
        <f>'2'!I44</f>
        <v>0</v>
      </c>
      <c r="D56" s="36">
        <f>'2'!E44</f>
        <v>0</v>
      </c>
      <c r="E56" s="36">
        <f>'2'!F44</f>
        <v>0</v>
      </c>
      <c r="F56" s="36">
        <f>'2'!G44</f>
        <v>0</v>
      </c>
      <c r="G56" s="36">
        <f>'2'!H44</f>
        <v>0</v>
      </c>
      <c r="I56" s="37">
        <f t="shared" si="10"/>
        <v>0</v>
      </c>
      <c r="J56" s="37">
        <f t="shared" si="11"/>
        <v>0</v>
      </c>
      <c r="K56" s="37">
        <f t="shared" si="12"/>
        <v>0</v>
      </c>
      <c r="L56" s="37">
        <f t="shared" si="13"/>
        <v>0</v>
      </c>
    </row>
    <row r="57" spans="2:12" customFormat="1">
      <c r="B57" s="9" t="s">
        <v>154</v>
      </c>
      <c r="C57" t="b">
        <f>'2'!I45</f>
        <v>0</v>
      </c>
      <c r="D57" s="36">
        <f>'2'!E45</f>
        <v>0</v>
      </c>
      <c r="E57" s="36">
        <f>'2'!F45</f>
        <v>0</v>
      </c>
      <c r="F57" s="36">
        <f>'2'!G45</f>
        <v>0</v>
      </c>
      <c r="G57" s="36">
        <f>'2'!H45</f>
        <v>0</v>
      </c>
      <c r="I57" s="37">
        <f t="shared" si="10"/>
        <v>0</v>
      </c>
      <c r="J57" s="37">
        <f t="shared" si="11"/>
        <v>0</v>
      </c>
      <c r="K57" s="37">
        <f t="shared" si="12"/>
        <v>0</v>
      </c>
      <c r="L57" s="37">
        <f t="shared" si="13"/>
        <v>0</v>
      </c>
    </row>
    <row r="58" spans="2:12" customFormat="1">
      <c r="B58" s="9" t="s">
        <v>155</v>
      </c>
      <c r="C58" t="b">
        <f>'2'!I46</f>
        <v>0</v>
      </c>
      <c r="D58" s="36">
        <f>'2'!E46</f>
        <v>0</v>
      </c>
      <c r="E58" s="36">
        <f>'2'!F46</f>
        <v>0</v>
      </c>
      <c r="F58" s="36">
        <f>'2'!G46</f>
        <v>0</v>
      </c>
      <c r="G58" s="36">
        <f>'2'!H46</f>
        <v>0</v>
      </c>
      <c r="I58" s="37">
        <f t="shared" si="10"/>
        <v>0</v>
      </c>
      <c r="J58" s="37">
        <f t="shared" si="11"/>
        <v>0</v>
      </c>
      <c r="K58" s="37">
        <f t="shared" si="12"/>
        <v>0</v>
      </c>
      <c r="L58" s="37">
        <f t="shared" si="13"/>
        <v>0</v>
      </c>
    </row>
    <row r="59" spans="2:12" customFormat="1">
      <c r="B59" s="9" t="s">
        <v>156</v>
      </c>
      <c r="C59" t="b">
        <f>'2'!I47</f>
        <v>0</v>
      </c>
      <c r="D59" s="36">
        <f>'2'!E47</f>
        <v>0</v>
      </c>
      <c r="E59" s="36">
        <f>'2'!F47</f>
        <v>0</v>
      </c>
      <c r="F59" s="36">
        <f>'2'!G47</f>
        <v>0</v>
      </c>
      <c r="G59" s="36">
        <f>'2'!H47</f>
        <v>0</v>
      </c>
      <c r="I59" s="37">
        <f t="shared" si="10"/>
        <v>0</v>
      </c>
      <c r="J59" s="37">
        <f t="shared" si="11"/>
        <v>0</v>
      </c>
      <c r="K59" s="37">
        <f t="shared" si="12"/>
        <v>0</v>
      </c>
      <c r="L59" s="37">
        <f t="shared" si="13"/>
        <v>0</v>
      </c>
    </row>
    <row r="60" spans="2:12" customFormat="1">
      <c r="D60" s="36"/>
      <c r="E60" s="36"/>
      <c r="F60" s="36"/>
      <c r="G60" s="36"/>
      <c r="I60" s="37"/>
      <c r="J60" s="37"/>
      <c r="K60" s="37"/>
      <c r="L60" s="37"/>
    </row>
    <row r="61" spans="2:12" customFormat="1">
      <c r="B61" s="9" t="s">
        <v>157</v>
      </c>
      <c r="C61" t="b">
        <f>'2'!I49</f>
        <v>0</v>
      </c>
      <c r="D61" s="36">
        <f>'2'!E49</f>
        <v>0</v>
      </c>
      <c r="E61" s="36">
        <f>'2'!F49</f>
        <v>0</v>
      </c>
      <c r="F61" s="36">
        <f>'2'!G49</f>
        <v>0</v>
      </c>
      <c r="G61" s="36">
        <f>'2'!H49</f>
        <v>0</v>
      </c>
      <c r="I61" s="37">
        <f t="shared" ref="I61:L63" si="14">IF($C61=TRUE,D61,0)</f>
        <v>0</v>
      </c>
      <c r="J61" s="37">
        <f t="shared" si="14"/>
        <v>0</v>
      </c>
      <c r="K61" s="37">
        <f t="shared" si="14"/>
        <v>0</v>
      </c>
      <c r="L61" s="37">
        <f t="shared" si="14"/>
        <v>0</v>
      </c>
    </row>
    <row r="62" spans="2:12" customFormat="1">
      <c r="B62" s="9" t="s">
        <v>158</v>
      </c>
      <c r="C62" t="b">
        <f>'2'!I50</f>
        <v>0</v>
      </c>
      <c r="D62" s="36">
        <f>'2'!E50</f>
        <v>0</v>
      </c>
      <c r="E62" s="36">
        <f>'2'!F50</f>
        <v>0</v>
      </c>
      <c r="F62" s="36">
        <f>'2'!G50</f>
        <v>0</v>
      </c>
      <c r="G62" s="36">
        <f>'2'!H50</f>
        <v>0</v>
      </c>
      <c r="I62" s="37">
        <f t="shared" si="14"/>
        <v>0</v>
      </c>
      <c r="J62" s="37">
        <f t="shared" si="14"/>
        <v>0</v>
      </c>
      <c r="K62" s="37">
        <f t="shared" si="14"/>
        <v>0</v>
      </c>
      <c r="L62" s="37">
        <f t="shared" si="14"/>
        <v>0</v>
      </c>
    </row>
    <row r="63" spans="2:12" customFormat="1">
      <c r="B63" s="9" t="s">
        <v>159</v>
      </c>
      <c r="C63" t="b">
        <f>'2'!I51</f>
        <v>0</v>
      </c>
      <c r="D63" s="36">
        <f>'2'!E51</f>
        <v>0</v>
      </c>
      <c r="E63" s="36">
        <f>'2'!F51</f>
        <v>0</v>
      </c>
      <c r="F63" s="36">
        <f>'2'!G51</f>
        <v>0</v>
      </c>
      <c r="G63" s="36">
        <f>'2'!H51</f>
        <v>0</v>
      </c>
      <c r="I63" s="37">
        <f t="shared" si="14"/>
        <v>0</v>
      </c>
      <c r="J63" s="37">
        <f t="shared" si="14"/>
        <v>0</v>
      </c>
      <c r="K63" s="37">
        <f t="shared" si="14"/>
        <v>0</v>
      </c>
      <c r="L63" s="37">
        <f t="shared" si="14"/>
        <v>0</v>
      </c>
    </row>
    <row r="65" spans="2:18">
      <c r="G65" s="198" t="s">
        <v>189</v>
      </c>
      <c r="H65" s="198"/>
      <c r="I65" s="53">
        <f>SUM(I6:I63)</f>
        <v>0</v>
      </c>
      <c r="J65" s="53">
        <f>SUM(J6:J63)</f>
        <v>0</v>
      </c>
      <c r="K65" s="199" t="s">
        <v>249</v>
      </c>
      <c r="L65" s="199"/>
    </row>
    <row r="67" spans="2:18" s="32" customFormat="1">
      <c r="B67" s="30" t="s">
        <v>276</v>
      </c>
      <c r="N67" s="31"/>
      <c r="R67" s="33"/>
    </row>
    <row r="68" spans="2:18" ht="15.05">
      <c r="I68" s="193" t="s">
        <v>75</v>
      </c>
      <c r="J68" s="193"/>
      <c r="K68" s="193"/>
    </row>
    <row r="69" spans="2:18">
      <c r="B69" s="9" t="s">
        <v>20</v>
      </c>
      <c r="C69" s="9">
        <v>2</v>
      </c>
      <c r="D69" s="9">
        <v>3</v>
      </c>
      <c r="E69" s="9">
        <v>4</v>
      </c>
      <c r="F69" s="9">
        <v>5</v>
      </c>
      <c r="G69" s="9">
        <v>6</v>
      </c>
      <c r="I69" s="9" t="s">
        <v>49</v>
      </c>
      <c r="J69" s="9" t="s">
        <v>110</v>
      </c>
      <c r="K69" s="9" t="s">
        <v>50</v>
      </c>
      <c r="L69" s="9" t="s">
        <v>111</v>
      </c>
    </row>
    <row r="70" spans="2:18">
      <c r="B70" s="9" t="s">
        <v>97</v>
      </c>
      <c r="C70" t="b">
        <f>'4'!I8</f>
        <v>0</v>
      </c>
      <c r="D70" s="37">
        <f>'4'!E8</f>
        <v>0</v>
      </c>
      <c r="E70" s="37">
        <f>'4'!F8</f>
        <v>0</v>
      </c>
      <c r="F70" s="37">
        <f>'4'!G8</f>
        <v>0</v>
      </c>
      <c r="G70" s="37">
        <f>'4'!H8</f>
        <v>0</v>
      </c>
      <c r="H70" s="37"/>
      <c r="I70" s="37">
        <f>IF($C70=TRUE,D70,0)</f>
        <v>0</v>
      </c>
      <c r="J70" s="37">
        <f>IF($C70=TRUE,E70,0)</f>
        <v>0</v>
      </c>
      <c r="K70" s="37">
        <f>IF($C70=TRUE,F70,0)</f>
        <v>0</v>
      </c>
      <c r="L70" s="37">
        <f>IF($C70=TRUE,G70,0)</f>
        <v>0</v>
      </c>
    </row>
    <row r="71" spans="2:18">
      <c r="B71" s="9" t="s">
        <v>98</v>
      </c>
      <c r="C71" t="b">
        <f>'4'!I9</f>
        <v>0</v>
      </c>
      <c r="D71" s="37">
        <f>'4'!E9</f>
        <v>0</v>
      </c>
      <c r="E71" s="37">
        <f>'4'!F9</f>
        <v>0</v>
      </c>
      <c r="F71" s="37">
        <f>'4'!G9</f>
        <v>0</v>
      </c>
      <c r="G71" s="37">
        <f>'4'!H9</f>
        <v>0</v>
      </c>
      <c r="H71" s="37"/>
      <c r="I71" s="37">
        <f t="shared" ref="I71:I79" si="15">IF($C71=TRUE,D71,0)</f>
        <v>0</v>
      </c>
      <c r="J71" s="37">
        <f t="shared" ref="J71:J79" si="16">IF($C71=TRUE,E71,0)</f>
        <v>0</v>
      </c>
      <c r="K71" s="37">
        <f t="shared" ref="K71:K79" si="17">IF($C71=TRUE,F71,0)</f>
        <v>0</v>
      </c>
      <c r="L71" s="37">
        <f t="shared" ref="L71:L79" si="18">IF($C71=TRUE,G71,0)</f>
        <v>0</v>
      </c>
    </row>
    <row r="72" spans="2:18">
      <c r="B72" s="9" t="s">
        <v>99</v>
      </c>
      <c r="C72" t="b">
        <f>'4'!I10</f>
        <v>0</v>
      </c>
      <c r="D72" s="37">
        <f>'4'!E10</f>
        <v>0</v>
      </c>
      <c r="E72" s="37">
        <f>'4'!F10</f>
        <v>0</v>
      </c>
      <c r="F72" s="37">
        <f>'4'!G10</f>
        <v>0</v>
      </c>
      <c r="G72" s="37">
        <f>'4'!H10</f>
        <v>0</v>
      </c>
      <c r="H72" s="37"/>
      <c r="I72" s="37">
        <f t="shared" si="15"/>
        <v>0</v>
      </c>
      <c r="J72" s="37">
        <f t="shared" si="16"/>
        <v>0</v>
      </c>
      <c r="K72" s="37">
        <f t="shared" si="17"/>
        <v>0</v>
      </c>
      <c r="L72" s="37">
        <f t="shared" si="18"/>
        <v>0</v>
      </c>
    </row>
    <row r="73" spans="2:18">
      <c r="B73" s="9" t="s">
        <v>100</v>
      </c>
      <c r="C73" t="b">
        <f>'4'!I11</f>
        <v>0</v>
      </c>
      <c r="D73" s="37">
        <f>'4'!E11</f>
        <v>0</v>
      </c>
      <c r="E73" s="37">
        <f>'4'!F11</f>
        <v>0</v>
      </c>
      <c r="F73" s="37">
        <f>'4'!G11</f>
        <v>0</v>
      </c>
      <c r="G73" s="37">
        <f>'4'!H11</f>
        <v>0</v>
      </c>
      <c r="H73" s="37"/>
      <c r="I73" s="37">
        <f t="shared" si="15"/>
        <v>0</v>
      </c>
      <c r="J73" s="37">
        <f t="shared" si="16"/>
        <v>0</v>
      </c>
      <c r="K73" s="37">
        <f t="shared" si="17"/>
        <v>0</v>
      </c>
      <c r="L73" s="37">
        <f t="shared" si="18"/>
        <v>0</v>
      </c>
    </row>
    <row r="74" spans="2:18">
      <c r="B74" s="9" t="s">
        <v>101</v>
      </c>
      <c r="C74" t="b">
        <f>'4'!I12</f>
        <v>0</v>
      </c>
      <c r="D74" s="37">
        <f>'4'!E12</f>
        <v>0</v>
      </c>
      <c r="E74" s="37">
        <f>'4'!F12</f>
        <v>0</v>
      </c>
      <c r="F74" s="37">
        <f>'4'!G12</f>
        <v>0</v>
      </c>
      <c r="G74" s="37">
        <f>'4'!H12</f>
        <v>0</v>
      </c>
      <c r="H74" s="37"/>
      <c r="I74" s="37">
        <f t="shared" si="15"/>
        <v>0</v>
      </c>
      <c r="J74" s="37">
        <f t="shared" si="16"/>
        <v>0</v>
      </c>
      <c r="K74" s="37">
        <f t="shared" si="17"/>
        <v>0</v>
      </c>
      <c r="L74" s="37">
        <f t="shared" si="18"/>
        <v>0</v>
      </c>
    </row>
    <row r="75" spans="2:18">
      <c r="B75" s="9" t="s">
        <v>102</v>
      </c>
      <c r="C75" t="b">
        <f>'4'!I13</f>
        <v>0</v>
      </c>
      <c r="D75" s="37">
        <f>'4'!E13</f>
        <v>0</v>
      </c>
      <c r="E75" s="37">
        <f>'4'!F13</f>
        <v>0</v>
      </c>
      <c r="F75" s="37">
        <f>'4'!G13</f>
        <v>0</v>
      </c>
      <c r="G75" s="37">
        <f>'4'!H13</f>
        <v>0</v>
      </c>
      <c r="H75" s="37"/>
      <c r="I75" s="37">
        <f t="shared" si="15"/>
        <v>0</v>
      </c>
      <c r="J75" s="37">
        <f t="shared" si="16"/>
        <v>0</v>
      </c>
      <c r="K75" s="37">
        <f t="shared" si="17"/>
        <v>0</v>
      </c>
      <c r="L75" s="37">
        <f t="shared" si="18"/>
        <v>0</v>
      </c>
    </row>
    <row r="76" spans="2:18">
      <c r="B76" s="9" t="s">
        <v>103</v>
      </c>
      <c r="C76" t="b">
        <f>'4'!I14</f>
        <v>0</v>
      </c>
      <c r="D76" s="37">
        <f>'4'!E14</f>
        <v>0</v>
      </c>
      <c r="E76" s="37">
        <f>'4'!F14</f>
        <v>0</v>
      </c>
      <c r="F76" s="37">
        <f>'4'!G14</f>
        <v>0</v>
      </c>
      <c r="G76" s="37">
        <f>'4'!H14</f>
        <v>0</v>
      </c>
      <c r="H76" s="37"/>
      <c r="I76" s="37">
        <f t="shared" si="15"/>
        <v>0</v>
      </c>
      <c r="J76" s="37">
        <f t="shared" si="16"/>
        <v>0</v>
      </c>
      <c r="K76" s="37">
        <f t="shared" si="17"/>
        <v>0</v>
      </c>
      <c r="L76" s="37">
        <f t="shared" si="18"/>
        <v>0</v>
      </c>
    </row>
    <row r="77" spans="2:18">
      <c r="B77" s="9" t="s">
        <v>104</v>
      </c>
      <c r="C77" t="b">
        <f>'4'!I15</f>
        <v>0</v>
      </c>
      <c r="D77" s="37">
        <f>'4'!E15</f>
        <v>0</v>
      </c>
      <c r="E77" s="37">
        <f>'4'!F15</f>
        <v>0</v>
      </c>
      <c r="F77" s="37">
        <f>'4'!G15</f>
        <v>0</v>
      </c>
      <c r="G77" s="37">
        <f>'4'!H15</f>
        <v>0</v>
      </c>
      <c r="H77" s="37"/>
      <c r="I77" s="37">
        <f t="shared" si="15"/>
        <v>0</v>
      </c>
      <c r="J77" s="37">
        <f t="shared" si="16"/>
        <v>0</v>
      </c>
      <c r="K77" s="37">
        <f t="shared" si="17"/>
        <v>0</v>
      </c>
      <c r="L77" s="37">
        <f t="shared" si="18"/>
        <v>0</v>
      </c>
    </row>
    <row r="78" spans="2:18">
      <c r="B78" s="9" t="s">
        <v>105</v>
      </c>
      <c r="C78" t="b">
        <f>'4'!I16</f>
        <v>0</v>
      </c>
      <c r="D78" s="37">
        <f>'4'!E16</f>
        <v>0</v>
      </c>
      <c r="E78" s="37">
        <f>'4'!F16</f>
        <v>0</v>
      </c>
      <c r="F78" s="37">
        <f>'4'!G16</f>
        <v>0</v>
      </c>
      <c r="G78" s="37">
        <f>'4'!H16</f>
        <v>0</v>
      </c>
      <c r="H78" s="37"/>
      <c r="I78" s="37">
        <f t="shared" si="15"/>
        <v>0</v>
      </c>
      <c r="J78" s="37">
        <f t="shared" si="16"/>
        <v>0</v>
      </c>
      <c r="K78" s="37">
        <f t="shared" si="17"/>
        <v>0</v>
      </c>
      <c r="L78" s="37">
        <f t="shared" si="18"/>
        <v>0</v>
      </c>
    </row>
    <row r="79" spans="2:18">
      <c r="B79" s="9" t="s">
        <v>106</v>
      </c>
      <c r="C79" t="b">
        <f>'4'!I17</f>
        <v>0</v>
      </c>
      <c r="D79" s="37">
        <f>'4'!E17</f>
        <v>0</v>
      </c>
      <c r="E79" s="37">
        <f>'4'!F17</f>
        <v>0</v>
      </c>
      <c r="F79" s="37">
        <f>'4'!G17</f>
        <v>0</v>
      </c>
      <c r="G79" s="37">
        <f>'4'!H17</f>
        <v>0</v>
      </c>
      <c r="H79" s="37"/>
      <c r="I79" s="37">
        <f t="shared" si="15"/>
        <v>0</v>
      </c>
      <c r="J79" s="37">
        <f t="shared" si="16"/>
        <v>0</v>
      </c>
      <c r="K79" s="37">
        <f t="shared" si="17"/>
        <v>0</v>
      </c>
      <c r="L79" s="37">
        <f t="shared" si="18"/>
        <v>0</v>
      </c>
    </row>
    <row r="80" spans="2:18">
      <c r="D80" s="37"/>
      <c r="E80" s="37"/>
      <c r="F80" s="37"/>
      <c r="G80" s="37"/>
      <c r="H80" s="37"/>
      <c r="I80" s="37"/>
      <c r="J80" s="37"/>
      <c r="K80" s="37"/>
      <c r="L80" s="37"/>
    </row>
    <row r="81" spans="2:18">
      <c r="B81" s="9" t="s">
        <v>107</v>
      </c>
      <c r="C81" t="b">
        <f>'4'!I19</f>
        <v>0</v>
      </c>
      <c r="D81" s="37">
        <f>'4'!E19</f>
        <v>0</v>
      </c>
      <c r="E81" s="37">
        <f>'4'!F19</f>
        <v>0</v>
      </c>
      <c r="F81" s="37">
        <f>'4'!G19</f>
        <v>0</v>
      </c>
      <c r="G81" s="37">
        <f>'4'!H19</f>
        <v>0</v>
      </c>
      <c r="H81" s="37"/>
      <c r="I81" s="37">
        <f t="shared" ref="I81:L83" si="19">IF($C81=TRUE,D81,0)</f>
        <v>0</v>
      </c>
      <c r="J81" s="37">
        <f t="shared" si="19"/>
        <v>0</v>
      </c>
      <c r="K81" s="37">
        <f t="shared" si="19"/>
        <v>0</v>
      </c>
      <c r="L81" s="37">
        <f t="shared" si="19"/>
        <v>0</v>
      </c>
    </row>
    <row r="82" spans="2:18">
      <c r="B82" s="9" t="s">
        <v>108</v>
      </c>
      <c r="C82" t="b">
        <f>'4'!I20</f>
        <v>0</v>
      </c>
      <c r="D82" s="37">
        <f>'4'!E20</f>
        <v>0</v>
      </c>
      <c r="E82" s="37">
        <f>'4'!F20</f>
        <v>0</v>
      </c>
      <c r="F82" s="37">
        <f>'4'!G20</f>
        <v>0</v>
      </c>
      <c r="G82" s="37">
        <f>'4'!H20</f>
        <v>0</v>
      </c>
      <c r="H82" s="37"/>
      <c r="I82" s="37">
        <f t="shared" si="19"/>
        <v>0</v>
      </c>
      <c r="J82" s="37">
        <f t="shared" si="19"/>
        <v>0</v>
      </c>
      <c r="K82" s="37">
        <f t="shared" si="19"/>
        <v>0</v>
      </c>
      <c r="L82" s="37">
        <f t="shared" si="19"/>
        <v>0</v>
      </c>
    </row>
    <row r="83" spans="2:18">
      <c r="B83" s="9" t="s">
        <v>109</v>
      </c>
      <c r="C83" t="b">
        <f>'4'!I21</f>
        <v>0</v>
      </c>
      <c r="D83" s="37">
        <f>'4'!E21</f>
        <v>0</v>
      </c>
      <c r="E83" s="37">
        <f>'4'!F21</f>
        <v>0</v>
      </c>
      <c r="F83" s="37">
        <f>'4'!G21</f>
        <v>0</v>
      </c>
      <c r="G83" s="37">
        <f>'4'!H21</f>
        <v>0</v>
      </c>
      <c r="H83" s="37"/>
      <c r="I83" s="37">
        <f t="shared" si="19"/>
        <v>0</v>
      </c>
      <c r="J83" s="37">
        <f t="shared" si="19"/>
        <v>0</v>
      </c>
      <c r="K83" s="37">
        <f t="shared" si="19"/>
        <v>0</v>
      </c>
      <c r="L83" s="37">
        <f t="shared" si="19"/>
        <v>0</v>
      </c>
    </row>
    <row r="84" spans="2:18" ht="15.05" thickBot="1"/>
    <row r="85" spans="2:18" ht="15.65" thickBot="1">
      <c r="G85" s="198" t="s">
        <v>192</v>
      </c>
      <c r="H85" s="190"/>
      <c r="I85" s="71">
        <f>SUM(I70:I83)</f>
        <v>0</v>
      </c>
      <c r="J85" s="72">
        <f>SUM(J70:J83)</f>
        <v>0</v>
      </c>
      <c r="K85" s="75">
        <f>SUM(K70:K83)</f>
        <v>0</v>
      </c>
      <c r="L85" s="74">
        <f>SUM(L70:L83)</f>
        <v>0</v>
      </c>
    </row>
    <row r="86" spans="2:18" ht="15.05">
      <c r="I86" s="73" t="s">
        <v>251</v>
      </c>
      <c r="L86" s="73" t="s">
        <v>250</v>
      </c>
    </row>
    <row r="87" spans="2:18" s="32" customFormat="1">
      <c r="B87" s="30" t="s">
        <v>277</v>
      </c>
      <c r="N87" s="31"/>
      <c r="R87" s="33"/>
    </row>
    <row r="88" spans="2:18" ht="15.05">
      <c r="I88" s="193" t="s">
        <v>75</v>
      </c>
      <c r="J88" s="193"/>
      <c r="K88" s="193"/>
      <c r="L88" s="13"/>
      <c r="M88" s="13"/>
    </row>
    <row r="89" spans="2:18">
      <c r="B89" s="9" t="s">
        <v>20</v>
      </c>
      <c r="C89" s="9">
        <v>2</v>
      </c>
      <c r="D89" s="9">
        <v>3</v>
      </c>
      <c r="E89" s="9">
        <v>4</v>
      </c>
      <c r="F89" s="9">
        <v>5</v>
      </c>
      <c r="I89" s="9" t="s">
        <v>49</v>
      </c>
      <c r="J89" s="9" t="s">
        <v>110</v>
      </c>
      <c r="K89" s="9" t="s">
        <v>50</v>
      </c>
      <c r="L89" s="13"/>
      <c r="M89" s="13"/>
    </row>
    <row r="90" spans="2:18">
      <c r="B90" s="9" t="s">
        <v>63</v>
      </c>
      <c r="C90" s="7" t="b">
        <f>'3'!H8</f>
        <v>0</v>
      </c>
      <c r="D90" s="37">
        <f>'3'!E8</f>
        <v>0</v>
      </c>
      <c r="E90" s="37">
        <f>'3'!F8</f>
        <v>0</v>
      </c>
      <c r="F90" s="37">
        <f>'3'!G8</f>
        <v>0</v>
      </c>
      <c r="G90" s="37"/>
      <c r="H90" s="37"/>
      <c r="I90" s="37">
        <f>IF($C90=TRUE,D90,0)</f>
        <v>0</v>
      </c>
      <c r="J90" s="37">
        <f t="shared" ref="J90:K98" si="20">IF($C90=TRUE,E90,0)</f>
        <v>0</v>
      </c>
      <c r="K90" s="37">
        <f t="shared" si="20"/>
        <v>0</v>
      </c>
      <c r="L90" s="13"/>
      <c r="M90" s="13"/>
    </row>
    <row r="91" spans="2:18">
      <c r="B91" s="9" t="s">
        <v>64</v>
      </c>
      <c r="C91" s="7" t="b">
        <f>'3'!H9</f>
        <v>0</v>
      </c>
      <c r="D91" s="37">
        <f>'3'!E9</f>
        <v>0</v>
      </c>
      <c r="E91" s="37">
        <f>'3'!F9</f>
        <v>0</v>
      </c>
      <c r="F91" s="37">
        <f>'3'!G9</f>
        <v>0</v>
      </c>
      <c r="G91" s="37"/>
      <c r="H91" s="37"/>
      <c r="I91" s="37">
        <f t="shared" ref="I91:I102" si="21">IF($C91=TRUE,D91,0)</f>
        <v>0</v>
      </c>
      <c r="J91" s="37">
        <f t="shared" si="20"/>
        <v>0</v>
      </c>
      <c r="K91" s="37">
        <f t="shared" si="20"/>
        <v>0</v>
      </c>
      <c r="L91" s="13"/>
      <c r="M91" s="13"/>
    </row>
    <row r="92" spans="2:18">
      <c r="B92" s="9" t="s">
        <v>65</v>
      </c>
      <c r="C92" s="7" t="b">
        <f>'3'!H10</f>
        <v>0</v>
      </c>
      <c r="D92" s="37">
        <f>'3'!E10</f>
        <v>0</v>
      </c>
      <c r="E92" s="37">
        <f>'3'!F10</f>
        <v>0</v>
      </c>
      <c r="F92" s="37">
        <f>'3'!G10</f>
        <v>0</v>
      </c>
      <c r="G92" s="37"/>
      <c r="H92" s="37"/>
      <c r="I92" s="37">
        <f t="shared" si="21"/>
        <v>0</v>
      </c>
      <c r="J92" s="37">
        <f t="shared" si="20"/>
        <v>0</v>
      </c>
      <c r="K92" s="37">
        <f t="shared" si="20"/>
        <v>0</v>
      </c>
      <c r="L92" s="13"/>
    </row>
    <row r="93" spans="2:18">
      <c r="B93" s="9" t="s">
        <v>66</v>
      </c>
      <c r="C93" s="7" t="b">
        <f>'3'!H11</f>
        <v>0</v>
      </c>
      <c r="D93" s="37">
        <f>'3'!E11</f>
        <v>0</v>
      </c>
      <c r="E93" s="37">
        <f>'3'!F11</f>
        <v>0</v>
      </c>
      <c r="F93" s="37">
        <f>'3'!G11</f>
        <v>0</v>
      </c>
      <c r="G93" s="37"/>
      <c r="H93" s="37"/>
      <c r="I93" s="37">
        <f t="shared" si="21"/>
        <v>0</v>
      </c>
      <c r="J93" s="37">
        <f t="shared" si="20"/>
        <v>0</v>
      </c>
      <c r="K93" s="37">
        <f t="shared" si="20"/>
        <v>0</v>
      </c>
      <c r="L93" s="13"/>
    </row>
    <row r="94" spans="2:18">
      <c r="B94" s="9" t="s">
        <v>67</v>
      </c>
      <c r="C94" s="7" t="b">
        <f>'3'!H12</f>
        <v>0</v>
      </c>
      <c r="D94" s="37">
        <f>'3'!E12</f>
        <v>0</v>
      </c>
      <c r="E94" s="37">
        <f>'3'!F12</f>
        <v>0</v>
      </c>
      <c r="F94" s="37">
        <f>'3'!G12</f>
        <v>0</v>
      </c>
      <c r="G94" s="37"/>
      <c r="H94" s="37"/>
      <c r="I94" s="37">
        <f t="shared" si="21"/>
        <v>0</v>
      </c>
      <c r="J94" s="37">
        <f t="shared" si="20"/>
        <v>0</v>
      </c>
      <c r="K94" s="37">
        <f t="shared" si="20"/>
        <v>0</v>
      </c>
      <c r="L94" s="13"/>
    </row>
    <row r="95" spans="2:18">
      <c r="B95" s="9" t="s">
        <v>68</v>
      </c>
      <c r="C95" s="7" t="b">
        <f>'3'!H13</f>
        <v>0</v>
      </c>
      <c r="D95" s="37">
        <f>'3'!E13</f>
        <v>0</v>
      </c>
      <c r="E95" s="37">
        <f>'3'!F13</f>
        <v>0</v>
      </c>
      <c r="F95" s="37">
        <f>'3'!G13</f>
        <v>0</v>
      </c>
      <c r="G95" s="37"/>
      <c r="H95" s="37"/>
      <c r="I95" s="37">
        <f t="shared" si="21"/>
        <v>0</v>
      </c>
      <c r="J95" s="37">
        <f t="shared" si="20"/>
        <v>0</v>
      </c>
      <c r="K95" s="37">
        <f t="shared" si="20"/>
        <v>0</v>
      </c>
      <c r="L95" s="13"/>
    </row>
    <row r="96" spans="2:18">
      <c r="B96" s="9" t="s">
        <v>69</v>
      </c>
      <c r="C96" s="7" t="b">
        <f>'3'!H14</f>
        <v>0</v>
      </c>
      <c r="D96" s="37">
        <f>'3'!E14</f>
        <v>0</v>
      </c>
      <c r="E96" s="37">
        <f>'3'!F14</f>
        <v>0</v>
      </c>
      <c r="F96" s="37">
        <f>'3'!G14</f>
        <v>0</v>
      </c>
      <c r="G96" s="37"/>
      <c r="H96" s="37"/>
      <c r="I96" s="37">
        <f t="shared" si="21"/>
        <v>0</v>
      </c>
      <c r="J96" s="37">
        <f t="shared" si="20"/>
        <v>0</v>
      </c>
      <c r="K96" s="37">
        <f t="shared" si="20"/>
        <v>0</v>
      </c>
      <c r="L96" s="13"/>
    </row>
    <row r="97" spans="2:18">
      <c r="B97" s="9" t="s">
        <v>70</v>
      </c>
      <c r="C97" s="7" t="b">
        <f>'3'!H15</f>
        <v>0</v>
      </c>
      <c r="D97" s="37">
        <f>'3'!E15</f>
        <v>0</v>
      </c>
      <c r="E97" s="37">
        <f>'3'!F15</f>
        <v>0</v>
      </c>
      <c r="F97" s="37">
        <f>'3'!G15</f>
        <v>0</v>
      </c>
      <c r="G97" s="37"/>
      <c r="H97" s="37"/>
      <c r="I97" s="37">
        <f t="shared" si="21"/>
        <v>0</v>
      </c>
      <c r="J97" s="37">
        <f t="shared" si="20"/>
        <v>0</v>
      </c>
      <c r="K97" s="37">
        <f t="shared" si="20"/>
        <v>0</v>
      </c>
      <c r="L97" s="13"/>
    </row>
    <row r="98" spans="2:18">
      <c r="B98" s="9" t="s">
        <v>71</v>
      </c>
      <c r="C98" s="7" t="b">
        <f>'3'!H16</f>
        <v>0</v>
      </c>
      <c r="D98" s="37">
        <f>'3'!E16</f>
        <v>0</v>
      </c>
      <c r="E98" s="37">
        <f>'3'!F16</f>
        <v>0</v>
      </c>
      <c r="F98" s="37">
        <f>'3'!G16</f>
        <v>0</v>
      </c>
      <c r="G98" s="37"/>
      <c r="H98" s="37"/>
      <c r="I98" s="37">
        <f t="shared" si="21"/>
        <v>0</v>
      </c>
      <c r="J98" s="37">
        <f t="shared" si="20"/>
        <v>0</v>
      </c>
      <c r="K98" s="37">
        <f t="shared" si="20"/>
        <v>0</v>
      </c>
      <c r="L98" s="13"/>
    </row>
    <row r="99" spans="2:18">
      <c r="C99" s="7"/>
      <c r="D99" s="37"/>
      <c r="E99" s="37"/>
      <c r="F99" s="37"/>
      <c r="G99" s="37"/>
      <c r="H99" s="37"/>
      <c r="I99" s="37"/>
      <c r="J99" s="37"/>
      <c r="K99" s="37"/>
      <c r="L99" s="13"/>
    </row>
    <row r="100" spans="2:18">
      <c r="B100" s="9" t="s">
        <v>72</v>
      </c>
      <c r="C100" s="7" t="b">
        <f>'3'!H18</f>
        <v>0</v>
      </c>
      <c r="D100" s="37">
        <f>'3'!E18</f>
        <v>0</v>
      </c>
      <c r="E100" s="37">
        <f>'3'!F18</f>
        <v>0</v>
      </c>
      <c r="F100" s="37">
        <f>'3'!G18</f>
        <v>0</v>
      </c>
      <c r="G100" s="37"/>
      <c r="H100" s="37"/>
      <c r="I100" s="37">
        <f t="shared" si="21"/>
        <v>0</v>
      </c>
      <c r="J100" s="37">
        <f t="shared" ref="J100:K102" si="22">IF($C100=TRUE,E100,0)</f>
        <v>0</v>
      </c>
      <c r="K100" s="37">
        <f t="shared" si="22"/>
        <v>0</v>
      </c>
      <c r="L100" s="13"/>
    </row>
    <row r="101" spans="2:18">
      <c r="B101" s="9" t="s">
        <v>73</v>
      </c>
      <c r="C101" s="7" t="b">
        <f>'3'!H19</f>
        <v>0</v>
      </c>
      <c r="D101" s="37">
        <f>'3'!E19</f>
        <v>0</v>
      </c>
      <c r="E101" s="37">
        <f>'3'!F19</f>
        <v>0</v>
      </c>
      <c r="F101" s="37">
        <f>'3'!G19</f>
        <v>0</v>
      </c>
      <c r="G101" s="37"/>
      <c r="H101" s="37"/>
      <c r="I101" s="37">
        <f t="shared" si="21"/>
        <v>0</v>
      </c>
      <c r="J101" s="37">
        <f t="shared" si="22"/>
        <v>0</v>
      </c>
      <c r="K101" s="37">
        <f t="shared" si="22"/>
        <v>0</v>
      </c>
      <c r="L101" s="13"/>
    </row>
    <row r="102" spans="2:18">
      <c r="B102" s="9" t="s">
        <v>74</v>
      </c>
      <c r="C102" s="7" t="b">
        <f>'3'!H20</f>
        <v>0</v>
      </c>
      <c r="D102" s="37">
        <f>'3'!E20</f>
        <v>0</v>
      </c>
      <c r="E102" s="37">
        <f>'3'!F20</f>
        <v>0</v>
      </c>
      <c r="F102" s="37">
        <f>'3'!G20</f>
        <v>0</v>
      </c>
      <c r="G102" s="37"/>
      <c r="H102" s="37"/>
      <c r="I102" s="37">
        <f t="shared" si="21"/>
        <v>0</v>
      </c>
      <c r="J102" s="37">
        <f t="shared" si="22"/>
        <v>0</v>
      </c>
      <c r="K102" s="37">
        <f t="shared" si="22"/>
        <v>0</v>
      </c>
      <c r="L102" s="13"/>
    </row>
    <row r="103" spans="2:18" ht="15.05" thickBot="1">
      <c r="L103" s="13"/>
    </row>
    <row r="104" spans="2:18" ht="15.65" thickBot="1">
      <c r="G104" s="198" t="s">
        <v>190</v>
      </c>
      <c r="H104" s="190"/>
      <c r="I104" s="74">
        <f>SUM(I90:I102)</f>
        <v>0</v>
      </c>
      <c r="J104" s="75">
        <f>SUM(J90:J102)</f>
        <v>0</v>
      </c>
      <c r="K104" s="74">
        <f>SUM(K90:K102)</f>
        <v>0</v>
      </c>
    </row>
    <row r="105" spans="2:18" ht="15.05">
      <c r="I105" s="73" t="s">
        <v>251</v>
      </c>
      <c r="K105" s="73" t="s">
        <v>250</v>
      </c>
    </row>
    <row r="106" spans="2:18" s="32" customFormat="1">
      <c r="B106" s="30" t="s">
        <v>255</v>
      </c>
      <c r="N106" s="31"/>
      <c r="R106" s="33"/>
    </row>
    <row r="107" spans="2:18" ht="15.05">
      <c r="I107" s="193" t="s">
        <v>75</v>
      </c>
      <c r="J107" s="193"/>
      <c r="K107" s="193"/>
    </row>
    <row r="108" spans="2:18">
      <c r="B108" s="9" t="s">
        <v>20</v>
      </c>
      <c r="C108" s="9">
        <v>1</v>
      </c>
      <c r="D108" s="9">
        <v>2</v>
      </c>
      <c r="E108" s="9">
        <v>3</v>
      </c>
      <c r="I108" s="9" t="s">
        <v>49</v>
      </c>
    </row>
    <row r="109" spans="2:18">
      <c r="B109" s="9" t="s">
        <v>87</v>
      </c>
      <c r="C109" s="34" t="str">
        <f>'6'!B12</f>
        <v>[Указать наименование]</v>
      </c>
      <c r="D109" s="34" t="b">
        <f>'6'!E12</f>
        <v>0</v>
      </c>
      <c r="E109" s="28">
        <f>'6'!D12</f>
        <v>0</v>
      </c>
      <c r="I109" s="37">
        <f>IF(TRUE,E109,0)</f>
        <v>0</v>
      </c>
    </row>
    <row r="110" spans="2:18">
      <c r="B110" s="9" t="s">
        <v>88</v>
      </c>
      <c r="C110" s="34" t="str">
        <f>'6'!B13</f>
        <v>[Указать наименование]</v>
      </c>
      <c r="D110" s="34" t="b">
        <f>'6'!E13</f>
        <v>0</v>
      </c>
      <c r="E110" s="28">
        <f>'6'!D13</f>
        <v>0</v>
      </c>
      <c r="I110" s="37">
        <f t="shared" ref="I110:I118" si="23">IF(TRUE,E110,0)</f>
        <v>0</v>
      </c>
    </row>
    <row r="111" spans="2:18">
      <c r="B111" s="9" t="s">
        <v>89</v>
      </c>
      <c r="C111" s="34" t="str">
        <f>'6'!B14</f>
        <v>[Указать наименование]</v>
      </c>
      <c r="D111" s="34" t="b">
        <f>'6'!E14</f>
        <v>0</v>
      </c>
      <c r="E111" s="28">
        <f>'6'!D14</f>
        <v>0</v>
      </c>
      <c r="I111" s="37">
        <f t="shared" si="23"/>
        <v>0</v>
      </c>
    </row>
    <row r="112" spans="2:18">
      <c r="B112" s="9" t="s">
        <v>90</v>
      </c>
      <c r="C112" s="34" t="str">
        <f>'6'!B15</f>
        <v>[Указать наименование]</v>
      </c>
      <c r="D112" s="34" t="b">
        <f>'6'!E15</f>
        <v>0</v>
      </c>
      <c r="E112" s="28">
        <f>'6'!D15</f>
        <v>0</v>
      </c>
      <c r="I112" s="37">
        <f t="shared" si="23"/>
        <v>0</v>
      </c>
    </row>
    <row r="113" spans="2:18">
      <c r="B113" s="9" t="s">
        <v>91</v>
      </c>
      <c r="C113" s="34" t="str">
        <f>'6'!B16</f>
        <v>[Указать наименование]</v>
      </c>
      <c r="D113" s="34" t="b">
        <f>'6'!E16</f>
        <v>0</v>
      </c>
      <c r="E113" s="28">
        <f>'6'!D16</f>
        <v>0</v>
      </c>
      <c r="I113" s="37">
        <f t="shared" si="23"/>
        <v>0</v>
      </c>
    </row>
    <row r="114" spans="2:18">
      <c r="B114" s="9" t="s">
        <v>92</v>
      </c>
      <c r="C114" s="34" t="str">
        <f>'6'!B17</f>
        <v>[Указать наименование]</v>
      </c>
      <c r="D114" s="34" t="b">
        <f>'6'!E17</f>
        <v>0</v>
      </c>
      <c r="E114" s="28">
        <f>'6'!D17</f>
        <v>0</v>
      </c>
      <c r="I114" s="37">
        <f t="shared" si="23"/>
        <v>0</v>
      </c>
    </row>
    <row r="115" spans="2:18">
      <c r="B115" s="9" t="s">
        <v>93</v>
      </c>
      <c r="C115" s="34" t="str">
        <f>'6'!B18</f>
        <v>[Указать наименование]</v>
      </c>
      <c r="D115" s="34" t="b">
        <f>'6'!E18</f>
        <v>0</v>
      </c>
      <c r="E115" s="28">
        <f>'6'!D18</f>
        <v>0</v>
      </c>
      <c r="I115" s="37">
        <f t="shared" si="23"/>
        <v>0</v>
      </c>
    </row>
    <row r="116" spans="2:18">
      <c r="B116" s="9" t="s">
        <v>94</v>
      </c>
      <c r="C116" s="34" t="str">
        <f>'6'!B19</f>
        <v>[Указать наименование]</v>
      </c>
      <c r="D116" s="34" t="b">
        <f>'6'!E19</f>
        <v>0</v>
      </c>
      <c r="E116" s="28">
        <f>'6'!D19</f>
        <v>0</v>
      </c>
      <c r="I116" s="37">
        <f t="shared" si="23"/>
        <v>0</v>
      </c>
    </row>
    <row r="117" spans="2:18">
      <c r="B117" s="9" t="s">
        <v>95</v>
      </c>
      <c r="C117" s="34" t="str">
        <f>'6'!B20</f>
        <v>[Указать наименование]</v>
      </c>
      <c r="D117" s="34" t="b">
        <f>'6'!E20</f>
        <v>0</v>
      </c>
      <c r="E117" s="28">
        <f>'6'!D20</f>
        <v>0</v>
      </c>
      <c r="I117" s="37">
        <f t="shared" si="23"/>
        <v>0</v>
      </c>
      <c r="Q117" s="7"/>
    </row>
    <row r="118" spans="2:18">
      <c r="B118" s="9" t="s">
        <v>96</v>
      </c>
      <c r="C118" s="34" t="str">
        <f>'6'!B21</f>
        <v>[Указать наименование]</v>
      </c>
      <c r="D118" s="34" t="b">
        <f>'6'!E21</f>
        <v>0</v>
      </c>
      <c r="E118" s="28">
        <f>'6'!D21</f>
        <v>0</v>
      </c>
      <c r="I118" s="37">
        <f t="shared" si="23"/>
        <v>0</v>
      </c>
      <c r="Q118" s="7"/>
      <c r="R118" s="7"/>
    </row>
    <row r="119" spans="2:18">
      <c r="B119" s="54"/>
      <c r="E119" s="37"/>
      <c r="I119" s="37"/>
      <c r="Q119" s="7"/>
      <c r="R119" s="7"/>
    </row>
    <row r="120" spans="2:18">
      <c r="G120" s="198" t="s">
        <v>199</v>
      </c>
      <c r="H120" s="198"/>
      <c r="I120" s="37">
        <f>SUM(I109:I118)</f>
        <v>0</v>
      </c>
      <c r="R120" s="7"/>
    </row>
    <row r="121" spans="2:18">
      <c r="Q121" s="7"/>
      <c r="R121" s="7"/>
    </row>
    <row r="122" spans="2:18">
      <c r="Q122" s="7"/>
      <c r="R122" s="7"/>
    </row>
    <row r="123" spans="2:18" s="32" customFormat="1">
      <c r="B123" s="30" t="s">
        <v>32</v>
      </c>
      <c r="N123" s="31"/>
      <c r="R123" s="33"/>
    </row>
    <row r="124" spans="2:18">
      <c r="B124" s="16"/>
      <c r="R124" s="7"/>
    </row>
    <row r="125" spans="2:18" ht="15.05">
      <c r="B125" s="8">
        <v>1</v>
      </c>
      <c r="C125" s="25">
        <v>0</v>
      </c>
      <c r="D125" s="26">
        <v>0</v>
      </c>
      <c r="I125" s="192" t="s">
        <v>193</v>
      </c>
      <c r="J125" s="192"/>
      <c r="K125" s="192"/>
      <c r="R125" s="7"/>
    </row>
    <row r="126" spans="2:18">
      <c r="B126" s="8">
        <v>2</v>
      </c>
      <c r="C126" s="8" t="s">
        <v>43</v>
      </c>
      <c r="D126" s="26">
        <v>0.05</v>
      </c>
      <c r="I126" s="56" t="s">
        <v>194</v>
      </c>
      <c r="R126" s="7"/>
    </row>
    <row r="127" spans="2:18">
      <c r="B127" s="8">
        <v>3</v>
      </c>
      <c r="C127" s="8" t="s">
        <v>44</v>
      </c>
      <c r="D127" s="26">
        <v>0.17499999999999999</v>
      </c>
      <c r="I127" s="57">
        <f>F156</f>
        <v>0</v>
      </c>
      <c r="R127" s="7"/>
    </row>
    <row r="128" spans="2:18">
      <c r="B128" s="8">
        <v>4</v>
      </c>
      <c r="C128" s="8" t="s">
        <v>45</v>
      </c>
      <c r="D128" s="26">
        <f>37.5%</f>
        <v>0.375</v>
      </c>
      <c r="R128" s="7"/>
    </row>
    <row r="129" spans="2:18">
      <c r="B129" s="8">
        <v>5</v>
      </c>
      <c r="C129" s="8" t="s">
        <v>46</v>
      </c>
      <c r="D129" s="26">
        <v>0.75</v>
      </c>
      <c r="R129" s="7"/>
    </row>
    <row r="130" spans="2:18">
      <c r="B130" s="8">
        <v>6</v>
      </c>
      <c r="C130" s="8" t="s">
        <v>47</v>
      </c>
      <c r="D130" s="26">
        <v>1.5</v>
      </c>
      <c r="R130" s="7"/>
    </row>
    <row r="131" spans="2:18" ht="15.05">
      <c r="B131" s="8">
        <v>7</v>
      </c>
      <c r="C131" s="8" t="s">
        <v>48</v>
      </c>
      <c r="D131" s="26">
        <v>2</v>
      </c>
      <c r="J131" s="193" t="s">
        <v>75</v>
      </c>
      <c r="K131" s="193"/>
      <c r="O131" s="193" t="s">
        <v>197</v>
      </c>
      <c r="P131" s="193"/>
      <c r="R131" s="7"/>
    </row>
    <row r="132" spans="2:18">
      <c r="B132" s="16"/>
      <c r="I132" s="96" t="s">
        <v>195</v>
      </c>
      <c r="J132" s="194" t="s">
        <v>196</v>
      </c>
      <c r="K132" s="194"/>
      <c r="O132" s="9" t="s">
        <v>198</v>
      </c>
      <c r="P132" s="9" t="s">
        <v>196</v>
      </c>
      <c r="R132" s="7"/>
    </row>
    <row r="133" spans="2:18">
      <c r="B133" s="9" t="s">
        <v>20</v>
      </c>
      <c r="C133" s="9">
        <v>2</v>
      </c>
      <c r="D133" s="9">
        <v>3</v>
      </c>
      <c r="E133" s="9">
        <v>4</v>
      </c>
      <c r="I133" s="9" t="s">
        <v>112</v>
      </c>
      <c r="J133" s="9" t="s">
        <v>49</v>
      </c>
      <c r="K133" s="9" t="s">
        <v>110</v>
      </c>
      <c r="O133" s="9" t="s">
        <v>274</v>
      </c>
      <c r="P133" s="9" t="s">
        <v>275</v>
      </c>
    </row>
    <row r="134" spans="2:18">
      <c r="B134" s="9" t="s">
        <v>38</v>
      </c>
      <c r="C134" s="28">
        <f>'5'!C14</f>
        <v>0</v>
      </c>
      <c r="D134" s="94">
        <v>1</v>
      </c>
      <c r="E134" s="28">
        <f>'5'!E14</f>
        <v>0</v>
      </c>
      <c r="I134" s="28">
        <f>C134</f>
        <v>0</v>
      </c>
      <c r="J134" s="93">
        <f>IF(D134=$B$125,$D$125,IF(D134=$B$126,$D$126,IF(D134=$B$127,$D$127,IF(D134=$B$128,$D$128,IF(D134=$B$129,$D$129,IF(D134=$B$130,$D$130,$D$131))))))</f>
        <v>0</v>
      </c>
      <c r="K134" s="93">
        <f>E134</f>
        <v>0</v>
      </c>
      <c r="O134" s="93">
        <f>I134*$I$127*12/0.65</f>
        <v>0</v>
      </c>
      <c r="P134" s="94">
        <f>J134*K134</f>
        <v>0</v>
      </c>
    </row>
    <row r="135" spans="2:18">
      <c r="B135" s="9" t="s">
        <v>39</v>
      </c>
      <c r="C135" s="28">
        <f>'5'!C15</f>
        <v>0</v>
      </c>
      <c r="D135" s="94">
        <v>1</v>
      </c>
      <c r="E135" s="28">
        <f>'5'!E15</f>
        <v>0</v>
      </c>
      <c r="I135" s="28">
        <f>C135</f>
        <v>0</v>
      </c>
      <c r="J135" s="93">
        <f>IF(D135=$B$125,$D$125,IF(D135=$B$126,$D$126,IF(D135=$B$127,$D$127,IF(D135=$B$128,$D$128,IF(D135=$B$129,$D$129,IF(D135=$B$130,$D$130,$D$131))))))</f>
        <v>0</v>
      </c>
      <c r="K135" s="93">
        <f t="shared" ref="K135:K138" si="24">E135</f>
        <v>0</v>
      </c>
      <c r="O135" s="93">
        <f t="shared" ref="O135:O138" si="25">I135*$I$127*12/0.65</f>
        <v>0</v>
      </c>
      <c r="P135" s="94">
        <f t="shared" ref="P135:P138" si="26">J135*K135</f>
        <v>0</v>
      </c>
    </row>
    <row r="136" spans="2:18">
      <c r="B136" s="9" t="s">
        <v>40</v>
      </c>
      <c r="C136" s="28">
        <f>'5'!C16</f>
        <v>0</v>
      </c>
      <c r="D136" s="94">
        <v>1</v>
      </c>
      <c r="E136" s="28">
        <f>'5'!E16</f>
        <v>0</v>
      </c>
      <c r="I136" s="28">
        <f>C136</f>
        <v>0</v>
      </c>
      <c r="J136" s="93">
        <f>IF(D136=$B$125,$D$125,IF(D136=$B$126,$D$126,IF(D136=$B$127,$D$127,IF(D136=$B$128,$D$128,IF(D136=$B$129,$D$129,IF(D136=$B$130,$D$130,$D$131))))))</f>
        <v>0</v>
      </c>
      <c r="K136" s="93">
        <f t="shared" si="24"/>
        <v>0</v>
      </c>
      <c r="O136" s="93">
        <f t="shared" si="25"/>
        <v>0</v>
      </c>
      <c r="P136" s="94">
        <f t="shared" si="26"/>
        <v>0</v>
      </c>
    </row>
    <row r="137" spans="2:18">
      <c r="B137" s="9" t="s">
        <v>41</v>
      </c>
      <c r="C137" s="28">
        <f>'5'!C17</f>
        <v>0</v>
      </c>
      <c r="D137" s="94">
        <v>1</v>
      </c>
      <c r="E137" s="28">
        <f>'5'!E17</f>
        <v>0</v>
      </c>
      <c r="I137" s="28">
        <f>C137</f>
        <v>0</v>
      </c>
      <c r="J137" s="93">
        <f>IF(D137=$B$125,$D$125,IF(D137=$B$126,$D$126,IF(D137=$B$127,$D$127,IF(D137=$B$128,$D$128,IF(D137=$B$129,$D$129,IF(D137=$B$130,$D$130,$D$131))))))</f>
        <v>0</v>
      </c>
      <c r="K137" s="93">
        <f t="shared" si="24"/>
        <v>0</v>
      </c>
      <c r="O137" s="93">
        <f t="shared" si="25"/>
        <v>0</v>
      </c>
      <c r="P137" s="94">
        <f t="shared" si="26"/>
        <v>0</v>
      </c>
    </row>
    <row r="138" spans="2:18">
      <c r="B138" s="9" t="s">
        <v>42</v>
      </c>
      <c r="C138" s="28">
        <f>'5'!C18</f>
        <v>0</v>
      </c>
      <c r="D138" s="94">
        <v>1</v>
      </c>
      <c r="E138" s="28">
        <f>'5'!E18</f>
        <v>0</v>
      </c>
      <c r="I138" s="28">
        <f>C138</f>
        <v>0</v>
      </c>
      <c r="J138" s="93">
        <f>IF(D138=$B$125,$D$125,IF(D138=$B$126,$D$126,IF(D138=$B$127,$D$127,IF(D138=$B$128,$D$128,IF(D138=$B$129,$D$129,IF(D138=$B$130,$D$130,$D$131))))))</f>
        <v>0</v>
      </c>
      <c r="K138" s="93">
        <f t="shared" si="24"/>
        <v>0</v>
      </c>
      <c r="O138" s="93">
        <f t="shared" si="25"/>
        <v>0</v>
      </c>
      <c r="P138" s="94">
        <f t="shared" si="26"/>
        <v>0</v>
      </c>
    </row>
    <row r="139" spans="2:18">
      <c r="C139" s="37"/>
      <c r="D139" s="7"/>
      <c r="E139" s="37"/>
      <c r="F139" s="7"/>
      <c r="I139" s="37"/>
      <c r="K139" s="37"/>
      <c r="L139" s="37"/>
      <c r="O139" s="53"/>
    </row>
    <row r="140" spans="2:18">
      <c r="B140" s="37"/>
      <c r="C140" s="37"/>
      <c r="D140" s="7"/>
      <c r="E140" s="37"/>
      <c r="F140" s="7"/>
      <c r="I140" s="37"/>
      <c r="K140" s="37"/>
      <c r="L140" s="37"/>
      <c r="O140" s="190" t="s">
        <v>200</v>
      </c>
      <c r="P140" s="191"/>
      <c r="Q140" s="37">
        <f>IF(SUM(O134:P138)&lt;0,0,SUM(O134:P138))</f>
        <v>0</v>
      </c>
    </row>
    <row r="141" spans="2:18">
      <c r="B141" s="37"/>
    </row>
    <row r="144" spans="2:18" s="32" customFormat="1">
      <c r="B144" s="30" t="s">
        <v>252</v>
      </c>
      <c r="C144" s="31"/>
      <c r="N144" s="31"/>
    </row>
    <row r="145" spans="2:17">
      <c r="B145" s="17" t="s">
        <v>253</v>
      </c>
      <c r="C145" s="13"/>
      <c r="N145"/>
    </row>
    <row r="146" spans="2:17">
      <c r="B146" s="9" t="s">
        <v>27</v>
      </c>
      <c r="C146" s="14">
        <f>'1'!C7</f>
        <v>0</v>
      </c>
      <c r="N146"/>
    </row>
    <row r="147" spans="2:17">
      <c r="B147" s="9" t="s">
        <v>28</v>
      </c>
      <c r="C147" s="14">
        <f>'1'!C8</f>
        <v>0</v>
      </c>
      <c r="N147"/>
    </row>
    <row r="148" spans="2:17">
      <c r="B148" s="9" t="s">
        <v>15</v>
      </c>
      <c r="C148" s="15">
        <f>'1'!C9</f>
        <v>0</v>
      </c>
      <c r="N148"/>
    </row>
    <row r="149" spans="2:17">
      <c r="B149" s="9" t="s">
        <v>16</v>
      </c>
      <c r="C149" s="27">
        <f>'1'!C10</f>
        <v>0</v>
      </c>
      <c r="N149"/>
    </row>
    <row r="150" spans="2:17">
      <c r="B150" s="9" t="s">
        <v>17</v>
      </c>
      <c r="C150" s="14">
        <f>'1'!C11</f>
        <v>0</v>
      </c>
      <c r="N150"/>
    </row>
    <row r="151" spans="2:17">
      <c r="B151" s="9" t="s">
        <v>18</v>
      </c>
      <c r="C151" s="14">
        <f>'1'!C12</f>
        <v>0</v>
      </c>
      <c r="N151"/>
    </row>
    <row r="152" spans="2:17">
      <c r="B152" s="9" t="s">
        <v>19</v>
      </c>
      <c r="C152" s="14">
        <f>'1'!C13</f>
        <v>0</v>
      </c>
      <c r="N152"/>
    </row>
    <row r="153" spans="2:17">
      <c r="C153" s="13"/>
      <c r="N153"/>
    </row>
    <row r="154" spans="2:17">
      <c r="B154" s="17" t="s">
        <v>254</v>
      </c>
      <c r="C154" s="13"/>
      <c r="N154"/>
    </row>
    <row r="155" spans="2:17">
      <c r="B155" s="9" t="s">
        <v>20</v>
      </c>
      <c r="C155" s="9">
        <v>3</v>
      </c>
      <c r="D155" s="9">
        <v>4</v>
      </c>
      <c r="E155" s="9">
        <v>5</v>
      </c>
      <c r="F155" s="9">
        <v>6</v>
      </c>
      <c r="N155"/>
    </row>
    <row r="156" spans="2:17" ht="15.05">
      <c r="B156" s="9" t="s">
        <v>12</v>
      </c>
      <c r="C156" s="101">
        <f>'1'!D21</f>
        <v>0</v>
      </c>
      <c r="D156" s="101">
        <f>'1'!E21</f>
        <v>0</v>
      </c>
      <c r="E156" s="101">
        <f>'1'!F21</f>
        <v>0</v>
      </c>
      <c r="F156" s="101">
        <f>'1'!G21</f>
        <v>0</v>
      </c>
      <c r="H156" s="192" t="s">
        <v>287</v>
      </c>
      <c r="I156" s="192"/>
      <c r="N156"/>
    </row>
    <row r="157" spans="2:17" ht="15.05">
      <c r="B157" s="9" t="s">
        <v>13</v>
      </c>
      <c r="C157" s="100" t="str">
        <f>IF(ISNUMBER('1'!D23),'1'!D23,"ПУСТО!")</f>
        <v>ПУСТО!</v>
      </c>
      <c r="D157" s="100" t="str">
        <f>IF(ISNUMBER('1'!E23),'1'!E23,"ПУСТО!")</f>
        <v>ПУСТО!</v>
      </c>
      <c r="E157" s="7"/>
      <c r="F157" s="7"/>
      <c r="H157" s="109" t="s">
        <v>288</v>
      </c>
      <c r="I157" s="109" t="e">
        <f>D156/C156</f>
        <v>#DIV/0!</v>
      </c>
      <c r="L157" s="102"/>
      <c r="M157" s="56"/>
      <c r="N157"/>
      <c r="P157" s="102"/>
      <c r="Q157" s="56"/>
    </row>
    <row r="158" spans="2:17">
      <c r="B158" s="9" t="s">
        <v>14</v>
      </c>
      <c r="C158" s="100" t="str">
        <f>IF(ISNUMBER('1'!D24),'1'!D24,"ПУСТО!")</f>
        <v>ПУСТО!</v>
      </c>
      <c r="D158" s="100" t="str">
        <f>IF(ISNUMBER('1'!E24),'1'!E24,"ПУСТО!")</f>
        <v>ПУСТО!</v>
      </c>
      <c r="E158" s="7"/>
      <c r="F158" s="7"/>
      <c r="H158" s="110" t="s">
        <v>296</v>
      </c>
      <c r="I158" s="37">
        <f>'1'!F21</f>
        <v>0</v>
      </c>
      <c r="J158" s="36">
        <f>'1'!G21</f>
        <v>0</v>
      </c>
      <c r="L158" s="103"/>
      <c r="M158" s="56"/>
      <c r="N158"/>
      <c r="P158" s="37"/>
      <c r="Q158" s="56"/>
    </row>
    <row r="159" spans="2:17">
      <c r="C159" s="57" t="b">
        <f>AND(C157="ПУСТО!",C158="ПУСТО!")</f>
        <v>1</v>
      </c>
      <c r="D159" s="57" t="b">
        <f>AND(D157="ПУСТО!",D158="ПУСТО!")</f>
        <v>1</v>
      </c>
      <c r="H159" s="58"/>
      <c r="I159" s="58"/>
      <c r="L159" s="58"/>
      <c r="M159" s="104"/>
      <c r="P159" s="58"/>
      <c r="Q159" s="16"/>
    </row>
    <row r="160" spans="2:17">
      <c r="C160" s="196" t="s">
        <v>289</v>
      </c>
      <c r="D160" s="196"/>
      <c r="E160" s="196"/>
      <c r="L160" s="105"/>
      <c r="M160" s="106"/>
      <c r="N160"/>
      <c r="P160" s="37"/>
      <c r="Q160" s="16"/>
    </row>
    <row r="161" spans="3:17" ht="15.05">
      <c r="C161" s="196"/>
      <c r="D161" s="196"/>
      <c r="E161" s="196"/>
      <c r="H161" s="195" t="s">
        <v>283</v>
      </c>
      <c r="I161" s="195"/>
      <c r="L161" s="37"/>
      <c r="M161" s="16"/>
      <c r="N161"/>
      <c r="P161" s="37"/>
      <c r="Q161" s="16"/>
    </row>
    <row r="162" spans="3:17" ht="15.05">
      <c r="H162" s="111" t="s">
        <v>291</v>
      </c>
      <c r="L162" s="73"/>
      <c r="M162" s="7"/>
      <c r="N162" s="7"/>
      <c r="P162" s="73"/>
    </row>
    <row r="163" spans="3:17" ht="15.05">
      <c r="C163" s="57" t="b">
        <f>AND(C159=TRUE,D159=TRUE)</f>
        <v>1</v>
      </c>
      <c r="H163" s="111" t="s">
        <v>292</v>
      </c>
      <c r="L163" s="103"/>
      <c r="M163" s="16"/>
      <c r="N163"/>
      <c r="P163" s="37"/>
      <c r="Q163" s="16"/>
    </row>
    <row r="164" spans="3:17" ht="15.05">
      <c r="C164" s="196" t="s">
        <v>290</v>
      </c>
      <c r="D164" s="196"/>
      <c r="E164" s="196"/>
      <c r="H164" s="111" t="s">
        <v>293</v>
      </c>
      <c r="L164" s="103"/>
      <c r="M164" s="16"/>
      <c r="N164"/>
      <c r="P164" s="37"/>
      <c r="Q164" s="16"/>
    </row>
    <row r="165" spans="3:17" ht="15.05">
      <c r="C165" s="196"/>
      <c r="D165" s="196"/>
      <c r="E165" s="196"/>
      <c r="H165" s="111" t="s">
        <v>294</v>
      </c>
      <c r="L165" s="103"/>
    </row>
    <row r="166" spans="3:17">
      <c r="H166" s="107" t="s">
        <v>295</v>
      </c>
      <c r="I166" s="108">
        <f>IF(C163=TRUE,1,IF(C159=TRUE,2,IF(D159=TRUE,3,4)))</f>
        <v>1</v>
      </c>
      <c r="N166"/>
    </row>
    <row r="168" spans="3:17">
      <c r="H168" s="58" t="s">
        <v>286</v>
      </c>
      <c r="I168" s="104" t="s">
        <v>4</v>
      </c>
    </row>
    <row r="169" spans="3:17">
      <c r="G169" t="s">
        <v>297</v>
      </c>
      <c r="H169" s="37">
        <f>IF($I$166=4,SUM(C157:C158),IF($I$166=1,0,IF($I$166=2,SUM(D157:D158)/$I$157,SUM(C157:C158))))</f>
        <v>0</v>
      </c>
      <c r="I169" s="37">
        <f>IF($I$166=4,SUM(D157:D158),IF($I$166=1,0,IF($I$166=3,SUM(C157:C158)*$I$157,SUM(D157:D158))))</f>
        <v>0</v>
      </c>
    </row>
    <row r="170" spans="3:17">
      <c r="G170" t="s">
        <v>284</v>
      </c>
      <c r="H170" s="36">
        <f>H169*I158</f>
        <v>0</v>
      </c>
      <c r="I170" s="36">
        <f>I169*J158</f>
        <v>0</v>
      </c>
    </row>
    <row r="171" spans="3:17">
      <c r="G171" t="s">
        <v>285</v>
      </c>
      <c r="H171" s="36">
        <f>H170*12</f>
        <v>0</v>
      </c>
      <c r="I171" s="36">
        <f>I170*12</f>
        <v>0</v>
      </c>
    </row>
    <row r="172" spans="3:17">
      <c r="G172" t="s">
        <v>298</v>
      </c>
      <c r="H172" s="36">
        <f>H171/0.65</f>
        <v>0</v>
      </c>
      <c r="I172" s="36">
        <f>I171/0.65</f>
        <v>0</v>
      </c>
    </row>
    <row r="173" spans="3:17">
      <c r="G173" s="197" t="s">
        <v>299</v>
      </c>
      <c r="H173" s="197"/>
      <c r="I173" s="36">
        <f>I172-H172</f>
        <v>0</v>
      </c>
    </row>
    <row r="174" spans="3:17" ht="15.05">
      <c r="F174" s="73"/>
    </row>
    <row r="175" spans="3:17">
      <c r="F175" s="37"/>
      <c r="G175" s="190" t="s">
        <v>188</v>
      </c>
      <c r="H175" s="191"/>
      <c r="I175" s="37">
        <f>IF(I173&lt;0,0,I173)</f>
        <v>0</v>
      </c>
    </row>
    <row r="176" spans="3:17">
      <c r="F176" s="37"/>
      <c r="G176" s="56"/>
    </row>
    <row r="177" spans="6:7">
      <c r="F177" s="58"/>
      <c r="G177" s="16"/>
    </row>
    <row r="178" spans="6:7">
      <c r="F178" s="37"/>
      <c r="G178" s="16"/>
    </row>
    <row r="179" spans="6:7">
      <c r="F179" s="37"/>
      <c r="G179" s="16"/>
    </row>
    <row r="181" spans="6:7">
      <c r="F181" s="37"/>
      <c r="G181" s="16"/>
    </row>
    <row r="182" spans="6:7">
      <c r="F182" s="37"/>
      <c r="G182" s="16"/>
    </row>
  </sheetData>
  <mergeCells count="20">
    <mergeCell ref="C164:E165"/>
    <mergeCell ref="C160:E161"/>
    <mergeCell ref="G173:H173"/>
    <mergeCell ref="I19:K19"/>
    <mergeCell ref="G65:H65"/>
    <mergeCell ref="I88:K88"/>
    <mergeCell ref="I68:K68"/>
    <mergeCell ref="J131:K131"/>
    <mergeCell ref="G85:H85"/>
    <mergeCell ref="G104:H104"/>
    <mergeCell ref="I107:K107"/>
    <mergeCell ref="G120:H120"/>
    <mergeCell ref="K65:L65"/>
    <mergeCell ref="O140:P140"/>
    <mergeCell ref="G175:H175"/>
    <mergeCell ref="I125:K125"/>
    <mergeCell ref="O131:P131"/>
    <mergeCell ref="J132:K132"/>
    <mergeCell ref="H156:I156"/>
    <mergeCell ref="H161:I16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Содержание</vt:lpstr>
      <vt:lpstr>1</vt:lpstr>
      <vt:lpstr>2</vt:lpstr>
      <vt:lpstr>3</vt:lpstr>
      <vt:lpstr>4</vt:lpstr>
      <vt:lpstr>5</vt:lpstr>
      <vt:lpstr>6</vt:lpstr>
      <vt:lpstr>ВЫГРУЗИТЬ</vt:lpstr>
      <vt:lpstr>Ответы</vt:lpstr>
      <vt:lpstr>Расчеты</vt:lpstr>
    </vt:vector>
  </TitlesOfParts>
  <Manager/>
  <Company>diakov.net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DenisovAY</dc:creator>
  <cp:keywords/>
  <dc:description/>
  <cp:lastModifiedBy>DELL</cp:lastModifiedBy>
  <cp:revision/>
  <cp:lastPrinted>2025-10-06T13:34:13Z</cp:lastPrinted>
  <dcterms:created xsi:type="dcterms:W3CDTF">2025-09-10T11:28:31Z</dcterms:created>
  <dcterms:modified xsi:type="dcterms:W3CDTF">2025-11-13T13:04:16Z</dcterms:modified>
  <cp:category/>
  <cp:contentStatus/>
</cp:coreProperties>
</file>